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50" windowWidth="9735" windowHeight="8445" tabRatio="772" activeTab="0"/>
  </bookViews>
  <sheets>
    <sheet name="Board" sheetId="1" r:id="rId1"/>
    <sheet name="OpenBoard" sheetId="2" r:id="rId2"/>
    <sheet name="Stream-wise" sheetId="3" r:id="rId3"/>
    <sheet name="TS" sheetId="4" r:id="rId4"/>
    <sheet name="Pass%TS" sheetId="5" r:id="rId5"/>
  </sheets>
  <definedNames>
    <definedName name="_xlnm.Print_Area" localSheetId="0">'Board'!$A$1:$FZ$48</definedName>
    <definedName name="_xlnm.Print_Area" localSheetId="1">'OpenBoard'!$A$1:$BM$18</definedName>
    <definedName name="_xlnm.Print_Area" localSheetId="4">'Pass%TS'!$A$1:$J$12</definedName>
    <definedName name="_xlnm.Print_Area" localSheetId="2">'Stream-wise'!$A$1:$CE$47</definedName>
    <definedName name="_xlnm.Print_Area" localSheetId="3">'TS'!$A$1:$S$15</definedName>
    <definedName name="_xlnm.Print_Titles" localSheetId="0">'Board'!$A:$B,'Board'!$1:$7</definedName>
    <definedName name="_xlnm.Print_Titles" localSheetId="1">'OpenBoard'!$A:$B</definedName>
    <definedName name="_xlnm.Print_Titles" localSheetId="2">'Stream-wise'!$A:$B,'Stream-wise'!$1:$7</definedName>
    <definedName name="_xlnm.Print_Titles" localSheetId="3">'TS'!$A:$A</definedName>
  </definedNames>
  <calcPr fullCalcOnLoad="1"/>
</workbook>
</file>

<file path=xl/sharedStrings.xml><?xml version="1.0" encoding="utf-8"?>
<sst xmlns="http://schemas.openxmlformats.org/spreadsheetml/2006/main" count="924" uniqueCount="108">
  <si>
    <t>Name of the Board</t>
  </si>
  <si>
    <t>Number of Students</t>
  </si>
  <si>
    <t>Appeared</t>
  </si>
  <si>
    <t>Passed</t>
  </si>
  <si>
    <t>Pass %age</t>
  </si>
  <si>
    <t>Boys</t>
  </si>
  <si>
    <t>Girls</t>
  </si>
  <si>
    <t>Total</t>
  </si>
  <si>
    <t xml:space="preserve">Note: In Open Schooling System, candidates are not classified as 'Regular' or 'Private". </t>
  </si>
  <si>
    <t>Central Boards</t>
  </si>
  <si>
    <t>State Boards</t>
  </si>
  <si>
    <r>
      <t xml:space="preserve">National Institute of Open Schooling, </t>
    </r>
    <r>
      <rPr>
        <b/>
        <sz val="11"/>
        <rFont val="Cambria"/>
        <family val="1"/>
      </rPr>
      <t>New Delhi</t>
    </r>
  </si>
  <si>
    <t>Table 1- Annual and Supplementary Examination Results - Regular Students - All Categories</t>
  </si>
  <si>
    <t>Table 2 -Annual and Supplementary Examination Results - Private Students - All Categories</t>
  </si>
  <si>
    <t>Table 4 -Annual and Supplementary Examination Results - Regular SC Students</t>
  </si>
  <si>
    <t>Table 5 -Annual and Supplementary Examination Results - Private SC Students</t>
  </si>
  <si>
    <t>Table 7 -Annual and Supplementary Examination Results - Regular ST Students</t>
  </si>
  <si>
    <t>Table 8 -Annual and Supplementary Examination Results - Private ST Students</t>
  </si>
  <si>
    <t>Sl. No.</t>
  </si>
  <si>
    <t>Annual</t>
  </si>
  <si>
    <t>Supplementary</t>
  </si>
  <si>
    <t>Annual + Supplementary</t>
  </si>
  <si>
    <t>Central Board of Secondary Education, New Delhi</t>
  </si>
  <si>
    <t>Council for the Indian School Certificate Examinations, New Delhi</t>
  </si>
  <si>
    <t>All Categories</t>
  </si>
  <si>
    <t>Scheduled Caste</t>
  </si>
  <si>
    <t>Scheduled Tribe</t>
  </si>
  <si>
    <t>Year</t>
  </si>
  <si>
    <t>Percentage of Students passed with marks</t>
  </si>
  <si>
    <t>Total Number of Students Passed</t>
  </si>
  <si>
    <t>Out of the Total, Number of Students passed with marks</t>
  </si>
  <si>
    <t>75% &amp; above</t>
  </si>
  <si>
    <t>60% to below 75%</t>
  </si>
  <si>
    <t>Board of Intermediate Education, Andhra Pradesh</t>
  </si>
  <si>
    <t>Assam Higher Secondary Education Council</t>
  </si>
  <si>
    <t>Bihar Intermediate Education Council</t>
  </si>
  <si>
    <t>Bihar State Madarsa Education Board</t>
  </si>
  <si>
    <t>Chhattisgarh Board of Secondary Education</t>
  </si>
  <si>
    <t>Chhatisgarh Sanskriti Vidya Mandalam</t>
  </si>
  <si>
    <t>Goa Board of Secondary &amp; Higher Secondary Education</t>
  </si>
  <si>
    <t>Board of School Education Haryana, Bhiwani</t>
  </si>
  <si>
    <t>J.K State Board of School Education</t>
  </si>
  <si>
    <t>Jharkhand Academic Council, Ranchi</t>
  </si>
  <si>
    <t>Department of Pre-University Education, Karnataka</t>
  </si>
  <si>
    <t>Maharashtra State Board of Secondary &amp; Higher Secondary Education</t>
  </si>
  <si>
    <t>Board of Secondary Education, Madhya Pradesh</t>
  </si>
  <si>
    <t>Council of Higher Secondary Education, Imphal, Manipur</t>
  </si>
  <si>
    <t>Meghalaya Board of School Education</t>
  </si>
  <si>
    <t>Mizoram Board of School Education</t>
  </si>
  <si>
    <t>Nagaland Board of School Education</t>
  </si>
  <si>
    <t>Punjab School Education Board, Mohali</t>
  </si>
  <si>
    <t>Board of Secondary Education, Rajasthan, Ajmer</t>
  </si>
  <si>
    <t>Tamil Nadu State Board of School Examination</t>
  </si>
  <si>
    <t>West Bengal Council of Higher Education, Kolkata</t>
  </si>
  <si>
    <t>Board of Madarsa Education, West Bengal, Kolkata **</t>
  </si>
  <si>
    <t>** Figures pertain to 'fazil' examination which is equivalent to higher secondary examination.</t>
  </si>
  <si>
    <r>
      <t xml:space="preserve">State Open Schooling, </t>
    </r>
    <r>
      <rPr>
        <b/>
        <sz val="11"/>
        <rFont val="Cambria"/>
        <family val="1"/>
      </rPr>
      <t>Assam</t>
    </r>
  </si>
  <si>
    <r>
      <t>Chattisgarh</t>
    </r>
    <r>
      <rPr>
        <sz val="11"/>
        <rFont val="Cambria"/>
        <family val="1"/>
      </rPr>
      <t xml:space="preserve"> State Open School</t>
    </r>
  </si>
  <si>
    <r>
      <t>Madhya Pradesh</t>
    </r>
    <r>
      <rPr>
        <sz val="11"/>
        <rFont val="Cambria"/>
        <family val="1"/>
      </rPr>
      <t xml:space="preserve"> State Open School Board of Secondary Education </t>
    </r>
  </si>
  <si>
    <r>
      <t xml:space="preserve">Rajasthan  </t>
    </r>
    <r>
      <rPr>
        <sz val="11"/>
        <rFont val="Cambria"/>
        <family val="1"/>
      </rPr>
      <t>State Open School, Rajasthan</t>
    </r>
  </si>
  <si>
    <t>Number of Students Passed</t>
  </si>
  <si>
    <t>Arts</t>
  </si>
  <si>
    <t>Commerce</t>
  </si>
  <si>
    <t>Science</t>
  </si>
  <si>
    <t>Vocational</t>
  </si>
  <si>
    <t>All Streams</t>
  </si>
  <si>
    <t>Streams</t>
  </si>
  <si>
    <t xml:space="preserve">Boys </t>
  </si>
  <si>
    <t xml:space="preserve"> </t>
  </si>
  <si>
    <t>RESULTS OF HIGHER SECONDARY EXAMINATION- 2013</t>
  </si>
  <si>
    <r>
      <t>State Open Schooling,</t>
    </r>
    <r>
      <rPr>
        <b/>
        <sz val="11"/>
        <rFont val="Cambria"/>
        <family val="1"/>
      </rPr>
      <t xml:space="preserve">  Andhra Pradesh</t>
    </r>
  </si>
  <si>
    <t>*In Tripura Board of Secondary Education, figure of 60% and above is recorded in coloum 60% to below 75%.</t>
  </si>
  <si>
    <t># The Institute is mainly meant for Women, Boys enrolment pertains to wards of the staff.</t>
  </si>
  <si>
    <t>Table 3 -Annual and Supplementary Examination Results - Regular &amp; Private Students - All Categories</t>
  </si>
  <si>
    <t>Table 6 -Annual and Supplementary Examination Results - Regular &amp; Private SC Students</t>
  </si>
  <si>
    <t>Table 9 -Annual and Supplementary Examination Results - Regular &amp; Private ST Students</t>
  </si>
  <si>
    <t>Table 10 -Annual and Supplementary Examination Results - Performance-wise-All Categories</t>
  </si>
  <si>
    <t>Table 11 -Annual and Supplementary Examination Results - Performance-wise-SC Students</t>
  </si>
  <si>
    <t>Table 12 -Annual and Supplementary Examination Results - Performance-wise-ST Students</t>
  </si>
  <si>
    <t>Banasthali Vidyapith, Rajasthan#</t>
  </si>
  <si>
    <t>Chhattisgarh Madarsa Board, Chhatisgarh</t>
  </si>
  <si>
    <t>Gujarat Secondary &amp; Higher Secondary Education Board</t>
  </si>
  <si>
    <t>H.P. Board of School Education</t>
  </si>
  <si>
    <t>Kerala Board of Higher Secondary Examination</t>
  </si>
  <si>
    <t>Council of Higher Secondary Education, Orissa</t>
  </si>
  <si>
    <t>Uttar Pradesh Board of High School &amp; Intermediate Education</t>
  </si>
  <si>
    <r>
      <rPr>
        <sz val="11"/>
        <color indexed="8"/>
        <rFont val="Cambria"/>
        <family val="1"/>
      </rPr>
      <t>J.K State Board of School Education</t>
    </r>
  </si>
  <si>
    <r>
      <rPr>
        <sz val="11"/>
        <color indexed="8"/>
        <rFont val="Cambria"/>
        <family val="1"/>
      </rPr>
      <t>Tripura Board of Secondary Education*</t>
    </r>
  </si>
  <si>
    <t>Board of School Education Uttarakhand</t>
  </si>
  <si>
    <t>Black cell indicates that either system does not exist or information is not available.</t>
  </si>
  <si>
    <t>Telangana State Board of Intermediate Education-Hyderabad</t>
  </si>
  <si>
    <t>Chhatisgarh Madarsa Board</t>
  </si>
  <si>
    <t>Table 17 -Stream-wise Results Annual &amp; Supplementary - Regular &amp; Private Students - All Categories</t>
  </si>
  <si>
    <t>Table 18-Share of Pass Out Students in Different Streams - All Categories</t>
  </si>
  <si>
    <t>Table 19 -Stream-wise Results Annual &amp; Supplementary - Regular &amp; Private Students - SC Students</t>
  </si>
  <si>
    <t>Table 20 -Share of Pass Out Students in Different Streams- SC Students</t>
  </si>
  <si>
    <t>Table 21 -Stream-wise Results Annual &amp; Supplementary - Regular &amp; Private Students - ST Students</t>
  </si>
  <si>
    <t>Table 22 -Share of Pass Out Students in Different Streams - ST Students</t>
  </si>
  <si>
    <t/>
  </si>
  <si>
    <t>Tripura Board of Secondary Education*</t>
  </si>
  <si>
    <t>*In Rabindra Mukta Vidyalaya (West Bengal State Open School) , figure of 60% and above is recorded in coloum 60% to below 75%.</t>
  </si>
  <si>
    <r>
      <t>Rabindra Mukta Vidyalaya (</t>
    </r>
    <r>
      <rPr>
        <b/>
        <sz val="11"/>
        <rFont val="Cambria"/>
        <family val="1"/>
      </rPr>
      <t xml:space="preserve">West Bengal </t>
    </r>
    <r>
      <rPr>
        <sz val="11"/>
        <rFont val="Cambria"/>
        <family val="1"/>
      </rPr>
      <t>State Open School)*</t>
    </r>
  </si>
  <si>
    <t>Statement 2 -  HIGHER SECONDARY EXAMINATION PASS PERCENTAGE DURING 2005 - 2013</t>
  </si>
  <si>
    <t>Statement 1 - HIGHER SECONDARY EXAMINATION RESULTS DURING 2005 - 2013</t>
  </si>
  <si>
    <t>Table 13 - Higher Secondary  Open Examination Board Results</t>
  </si>
  <si>
    <t>Table 14 -Higher Secondary Open Examination Board Results -Performance-wise-All Categories</t>
  </si>
  <si>
    <t>Table 15-Higher Secondary Open Examination Board Results - Performance-wise-SC Students</t>
  </si>
  <si>
    <t>Table 16 -Higher Secondary Open Examination Board Results - Performance-wise-ST Students</t>
  </si>
</sst>
</file>

<file path=xl/styles.xml><?xml version="1.0" encoding="utf-8"?>
<styleSheet xmlns="http://schemas.openxmlformats.org/spreadsheetml/2006/main">
  <numFmts count="2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\-0;;@"/>
    <numFmt numFmtId="174" formatCode="0;\-0;;"/>
    <numFmt numFmtId="175" formatCode="0.0;\-0.0;;@"/>
    <numFmt numFmtId="176" formatCode="0.00;\-0.00;;@"/>
    <numFmt numFmtId="177" formatCode="0.00;\-0.0;;@"/>
    <numFmt numFmtId="178" formatCode="0.00;\-0;;@"/>
    <numFmt numFmtId="179" formatCode="0.00;\-0.000;;@"/>
    <numFmt numFmtId="180" formatCode="0.00;\-0.0000;;@"/>
    <numFmt numFmtId="181" formatCode="0.00;\-0.00000;;@"/>
    <numFmt numFmtId="182" formatCode="0.0_ ;\-0.0\ "/>
    <numFmt numFmtId="183" formatCode="0.000"/>
    <numFmt numFmtId="184" formatCode="0.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name val="Arial Narrow"/>
      <family val="2"/>
    </font>
    <font>
      <sz val="14"/>
      <name val="Arial Narrow"/>
      <family val="2"/>
    </font>
    <font>
      <sz val="10"/>
      <name val="Arial Narrow"/>
      <family val="2"/>
    </font>
    <font>
      <b/>
      <sz val="12"/>
      <color indexed="12"/>
      <name val="Arial Narrow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sz val="11"/>
      <color indexed="60"/>
      <name val="Cambria"/>
      <family val="1"/>
    </font>
    <font>
      <i/>
      <sz val="9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i/>
      <sz val="11"/>
      <name val="Calibri"/>
      <family val="2"/>
    </font>
    <font>
      <i/>
      <sz val="10"/>
      <name val="Cambria"/>
      <family val="1"/>
    </font>
    <font>
      <sz val="12"/>
      <name val="Cambria"/>
      <family val="1"/>
    </font>
    <font>
      <i/>
      <sz val="9"/>
      <color indexed="8"/>
      <name val="Cambria"/>
      <family val="1"/>
    </font>
    <font>
      <b/>
      <sz val="12"/>
      <name val="Cambria"/>
      <family val="1"/>
    </font>
    <font>
      <b/>
      <sz val="11"/>
      <color indexed="8"/>
      <name val="Cambria"/>
      <family val="1"/>
    </font>
    <font>
      <b/>
      <sz val="13"/>
      <name val="Cambria"/>
      <family val="1"/>
    </font>
    <font>
      <i/>
      <sz val="11"/>
      <name val="Cambria"/>
      <family val="1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Cambria"/>
      <family val="1"/>
    </font>
    <font>
      <sz val="11"/>
      <color theme="1"/>
      <name val="Cambr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150000005960464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72" fontId="15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72" fontId="7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right" vertical="center"/>
    </xf>
    <xf numFmtId="0" fontId="10" fillId="34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7" fillId="0" borderId="12" xfId="0" applyFont="1" applyBorder="1" applyAlignment="1">
      <alignment vertical="center"/>
    </xf>
    <xf numFmtId="0" fontId="17" fillId="0" borderId="12" xfId="0" applyFont="1" applyBorder="1" applyAlignment="1">
      <alignment vertical="center" wrapText="1"/>
    </xf>
    <xf numFmtId="0" fontId="0" fillId="35" borderId="0" xfId="0" applyFill="1" applyAlignment="1">
      <alignment/>
    </xf>
    <xf numFmtId="173" fontId="7" fillId="0" borderId="10" xfId="0" applyNumberFormat="1" applyFont="1" applyFill="1" applyBorder="1" applyAlignment="1" applyProtection="1">
      <alignment horizontal="right" vertical="center"/>
      <protection locked="0"/>
    </xf>
    <xf numFmtId="173" fontId="7" fillId="0" borderId="10" xfId="0" applyNumberFormat="1" applyFont="1" applyFill="1" applyBorder="1" applyAlignment="1" applyProtection="1" quotePrefix="1">
      <alignment horizontal="right" vertical="center"/>
      <protection locked="0"/>
    </xf>
    <xf numFmtId="173" fontId="7" fillId="0" borderId="10" xfId="0" applyNumberFormat="1" applyFont="1" applyFill="1" applyBorder="1" applyAlignment="1">
      <alignment horizontal="right" vertical="center"/>
    </xf>
    <xf numFmtId="173" fontId="7" fillId="0" borderId="10" xfId="0" applyNumberFormat="1" applyFont="1" applyBorder="1" applyAlignment="1">
      <alignment vertical="center"/>
    </xf>
    <xf numFmtId="173" fontId="0" fillId="0" borderId="0" xfId="0" applyNumberFormat="1" applyAlignment="1">
      <alignment/>
    </xf>
    <xf numFmtId="173" fontId="8" fillId="0" borderId="0" xfId="0" applyNumberFormat="1" applyFont="1" applyFill="1" applyBorder="1" applyAlignment="1">
      <alignment vertical="center"/>
    </xf>
    <xf numFmtId="173" fontId="7" fillId="0" borderId="0" xfId="0" applyNumberFormat="1" applyFont="1" applyBorder="1" applyAlignment="1">
      <alignment vertical="center"/>
    </xf>
    <xf numFmtId="173" fontId="17" fillId="0" borderId="12" xfId="0" applyNumberFormat="1" applyFont="1" applyFill="1" applyBorder="1" applyAlignment="1">
      <alignment vertical="center" wrapText="1"/>
    </xf>
    <xf numFmtId="173" fontId="17" fillId="0" borderId="12" xfId="0" applyNumberFormat="1" applyFont="1" applyFill="1" applyBorder="1" applyAlignment="1">
      <alignment vertical="center"/>
    </xf>
    <xf numFmtId="173" fontId="17" fillId="0" borderId="12" xfId="0" applyNumberFormat="1" applyFont="1" applyFill="1" applyBorder="1" applyAlignment="1">
      <alignment horizontal="left" vertical="center"/>
    </xf>
    <xf numFmtId="173" fontId="17" fillId="0" borderId="12" xfId="0" applyNumberFormat="1" applyFont="1" applyFill="1" applyBorder="1" applyAlignment="1">
      <alignment horizontal="left" vertical="center" wrapText="1"/>
    </xf>
    <xf numFmtId="173" fontId="6" fillId="34" borderId="10" xfId="0" applyNumberFormat="1" applyFont="1" applyFill="1" applyBorder="1" applyAlignment="1">
      <alignment horizontal="center" vertical="center" wrapText="1"/>
    </xf>
    <xf numFmtId="173" fontId="6" fillId="34" borderId="10" xfId="0" applyNumberFormat="1" applyFont="1" applyFill="1" applyBorder="1" applyAlignment="1">
      <alignment horizontal="center" vertical="center"/>
    </xf>
    <xf numFmtId="173" fontId="10" fillId="34" borderId="10" xfId="0" applyNumberFormat="1" applyFont="1" applyFill="1" applyBorder="1" applyAlignment="1">
      <alignment horizontal="center" vertical="center"/>
    </xf>
    <xf numFmtId="173" fontId="16" fillId="34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14" fillId="0" borderId="0" xfId="0" applyNumberFormat="1" applyFont="1" applyAlignment="1">
      <alignment horizontal="left" vertical="center"/>
    </xf>
    <xf numFmtId="173" fontId="2" fillId="0" borderId="0" xfId="0" applyNumberFormat="1" applyFont="1" applyAlignment="1">
      <alignment vertical="center"/>
    </xf>
    <xf numFmtId="173" fontId="5" fillId="0" borderId="0" xfId="0" applyNumberFormat="1" applyFont="1" applyBorder="1" applyAlignment="1">
      <alignment vertical="center"/>
    </xf>
    <xf numFmtId="173" fontId="4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 quotePrefix="1">
      <alignment vertical="center"/>
    </xf>
    <xf numFmtId="0" fontId="7" fillId="35" borderId="0" xfId="0" applyFont="1" applyFill="1" applyBorder="1" applyAlignment="1">
      <alignment vertical="center"/>
    </xf>
    <xf numFmtId="0" fontId="7" fillId="9" borderId="0" xfId="0" applyFont="1" applyFill="1" applyBorder="1" applyAlignment="1">
      <alignment vertical="center"/>
    </xf>
    <xf numFmtId="0" fontId="7" fillId="9" borderId="0" xfId="0" applyFont="1" applyFill="1" applyBorder="1" applyAlignment="1">
      <alignment vertical="center"/>
    </xf>
    <xf numFmtId="173" fontId="0" fillId="0" borderId="0" xfId="0" applyNumberFormat="1" applyAlignment="1">
      <alignment horizontal="left" vertical="center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>
      <alignment horizontal="right" vertical="center"/>
    </xf>
    <xf numFmtId="175" fontId="7" fillId="0" borderId="10" xfId="0" applyNumberFormat="1" applyFont="1" applyBorder="1" applyAlignment="1">
      <alignment vertical="center"/>
    </xf>
    <xf numFmtId="0" fontId="7" fillId="36" borderId="0" xfId="0" applyFont="1" applyFill="1" applyBorder="1" applyAlignment="1">
      <alignment vertical="center"/>
    </xf>
    <xf numFmtId="0" fontId="8" fillId="37" borderId="0" xfId="0" applyFont="1" applyFill="1" applyBorder="1" applyAlignment="1">
      <alignment vertical="center"/>
    </xf>
    <xf numFmtId="0" fontId="7" fillId="37" borderId="0" xfId="0" applyFont="1" applyFill="1" applyBorder="1" applyAlignment="1">
      <alignment vertical="center"/>
    </xf>
    <xf numFmtId="0" fontId="7" fillId="37" borderId="10" xfId="0" applyFont="1" applyFill="1" applyBorder="1" applyAlignment="1">
      <alignment horizontal="right" vertical="center"/>
    </xf>
    <xf numFmtId="0" fontId="7" fillId="37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37" borderId="0" xfId="0" applyFill="1" applyBorder="1" applyAlignment="1">
      <alignment/>
    </xf>
    <xf numFmtId="0" fontId="13" fillId="37" borderId="0" xfId="0" applyFont="1" applyFill="1" applyBorder="1" applyAlignment="1" quotePrefix="1">
      <alignment vertical="center"/>
    </xf>
    <xf numFmtId="173" fontId="7" fillId="37" borderId="10" xfId="0" applyNumberFormat="1" applyFont="1" applyFill="1" applyBorder="1" applyAlignment="1" quotePrefix="1">
      <alignment horizontal="right" vertical="center"/>
    </xf>
    <xf numFmtId="0" fontId="13" fillId="37" borderId="0" xfId="0" applyFont="1" applyFill="1" applyBorder="1" applyAlignment="1">
      <alignment vertical="center"/>
    </xf>
    <xf numFmtId="173" fontId="7" fillId="37" borderId="10" xfId="0" applyNumberFormat="1" applyFont="1" applyFill="1" applyBorder="1" applyAlignment="1">
      <alignment horizontal="right" vertical="center"/>
    </xf>
    <xf numFmtId="0" fontId="7" fillId="37" borderId="10" xfId="0" applyFont="1" applyFill="1" applyBorder="1" applyAlignment="1" applyProtection="1">
      <alignment horizontal="right" vertical="center"/>
      <protection locked="0"/>
    </xf>
    <xf numFmtId="173" fontId="7" fillId="37" borderId="10" xfId="0" applyNumberFormat="1" applyFont="1" applyFill="1" applyBorder="1" applyAlignment="1" applyProtection="1">
      <alignment horizontal="right" vertical="center"/>
      <protection locked="0"/>
    </xf>
    <xf numFmtId="173" fontId="7" fillId="37" borderId="10" xfId="0" applyNumberFormat="1" applyFont="1" applyFill="1" applyBorder="1" applyAlignment="1" applyProtection="1" quotePrefix="1">
      <alignment horizontal="right" vertical="center"/>
      <protection locked="0"/>
    </xf>
    <xf numFmtId="0" fontId="17" fillId="37" borderId="12" xfId="0" applyFont="1" applyFill="1" applyBorder="1" applyAlignment="1">
      <alignment vertical="center"/>
    </xf>
    <xf numFmtId="0" fontId="7" fillId="37" borderId="0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vertical="center"/>
    </xf>
    <xf numFmtId="173" fontId="13" fillId="0" borderId="0" xfId="0" applyNumberFormat="1" applyFont="1" applyBorder="1" applyAlignment="1">
      <alignment vertical="center"/>
    </xf>
    <xf numFmtId="0" fontId="17" fillId="37" borderId="12" xfId="0" applyFont="1" applyFill="1" applyBorder="1" applyAlignment="1">
      <alignment vertical="center"/>
    </xf>
    <xf numFmtId="0" fontId="2" fillId="37" borderId="0" xfId="0" applyFont="1" applyFill="1" applyAlignment="1">
      <alignment vertical="center"/>
    </xf>
    <xf numFmtId="0" fontId="10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173" fontId="7" fillId="38" borderId="10" xfId="0" applyNumberFormat="1" applyFont="1" applyFill="1" applyBorder="1" applyAlignment="1" applyProtection="1">
      <alignment horizontal="right" vertical="center"/>
      <protection locked="0"/>
    </xf>
    <xf numFmtId="173" fontId="7" fillId="38" borderId="10" xfId="0" applyNumberFormat="1" applyFont="1" applyFill="1" applyBorder="1" applyAlignment="1">
      <alignment horizontal="right" vertical="center"/>
    </xf>
    <xf numFmtId="173" fontId="56" fillId="38" borderId="10" xfId="0" applyNumberFormat="1" applyFont="1" applyFill="1" applyBorder="1" applyAlignment="1" applyProtection="1" quotePrefix="1">
      <alignment horizontal="right" vertical="center"/>
      <protection locked="0"/>
    </xf>
    <xf numFmtId="0" fontId="7" fillId="38" borderId="10" xfId="0" applyFont="1" applyFill="1" applyBorder="1" applyAlignment="1" applyProtection="1">
      <alignment horizontal="right" vertical="center"/>
      <protection locked="0"/>
    </xf>
    <xf numFmtId="0" fontId="7" fillId="38" borderId="10" xfId="0" applyFont="1" applyFill="1" applyBorder="1" applyAlignment="1" quotePrefix="1">
      <alignment horizontal="right" vertical="center"/>
    </xf>
    <xf numFmtId="0" fontId="7" fillId="38" borderId="10" xfId="0" applyFont="1" applyFill="1" applyBorder="1" applyAlignment="1">
      <alignment horizontal="right" vertical="center"/>
    </xf>
    <xf numFmtId="173" fontId="7" fillId="38" borderId="10" xfId="0" applyNumberFormat="1" applyFont="1" applyFill="1" applyBorder="1" applyAlignment="1" applyProtection="1" quotePrefix="1">
      <alignment horizontal="right" vertical="center"/>
      <protection locked="0"/>
    </xf>
    <xf numFmtId="0" fontId="6" fillId="10" borderId="10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0" fontId="7" fillId="39" borderId="0" xfId="0" applyFont="1" applyFill="1" applyBorder="1" applyAlignment="1">
      <alignment vertical="center"/>
    </xf>
    <xf numFmtId="173" fontId="7" fillId="38" borderId="10" xfId="0" applyNumberFormat="1" applyFont="1" applyFill="1" applyBorder="1" applyAlignment="1" quotePrefix="1">
      <alignment horizontal="right" vertical="center"/>
    </xf>
    <xf numFmtId="173" fontId="7" fillId="0" borderId="10" xfId="0" applyNumberFormat="1" applyFont="1" applyFill="1" applyBorder="1" applyAlignment="1" quotePrefix="1">
      <alignment horizontal="right" vertical="center"/>
    </xf>
    <xf numFmtId="0" fontId="7" fillId="37" borderId="10" xfId="0" applyNumberFormat="1" applyFont="1" applyFill="1" applyBorder="1" applyAlignment="1" applyProtection="1" quotePrefix="1">
      <alignment horizontal="right" vertical="center"/>
      <protection locked="0"/>
    </xf>
    <xf numFmtId="0" fontId="7" fillId="37" borderId="10" xfId="0" applyNumberFormat="1" applyFont="1" applyFill="1" applyBorder="1" applyAlignment="1">
      <alignment horizontal="right" vertical="center"/>
    </xf>
    <xf numFmtId="0" fontId="7" fillId="37" borderId="10" xfId="0" applyNumberFormat="1" applyFont="1" applyFill="1" applyBorder="1" applyAlignment="1" applyProtection="1">
      <alignment horizontal="right" vertical="center"/>
      <protection locked="0"/>
    </xf>
    <xf numFmtId="0" fontId="7" fillId="37" borderId="10" xfId="0" applyNumberFormat="1" applyFont="1" applyFill="1" applyBorder="1" applyAlignment="1" quotePrefix="1">
      <alignment horizontal="right" vertical="center"/>
    </xf>
    <xf numFmtId="0" fontId="7" fillId="0" borderId="10" xfId="0" applyNumberFormat="1" applyFont="1" applyFill="1" applyBorder="1" applyAlignment="1">
      <alignment horizontal="right" vertical="center"/>
    </xf>
    <xf numFmtId="0" fontId="7" fillId="0" borderId="10" xfId="0" applyNumberFormat="1" applyFont="1" applyFill="1" applyBorder="1" applyAlignment="1" quotePrefix="1">
      <alignment horizontal="right" vertical="center"/>
    </xf>
    <xf numFmtId="0" fontId="7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0" xfId="0" applyNumberFormat="1" applyFont="1" applyFill="1" applyBorder="1" applyAlignment="1" applyProtection="1" quotePrefix="1">
      <alignment horizontal="right" vertical="center"/>
      <protection locked="0"/>
    </xf>
    <xf numFmtId="173" fontId="7" fillId="37" borderId="0" xfId="0" applyNumberFormat="1" applyFont="1" applyFill="1" applyAlignment="1" applyProtection="1">
      <alignment horizontal="right" vertical="center"/>
      <protection locked="0"/>
    </xf>
    <xf numFmtId="173" fontId="7" fillId="37" borderId="13" xfId="0" applyNumberFormat="1" applyFont="1" applyFill="1" applyBorder="1" applyAlignment="1" applyProtection="1">
      <alignment horizontal="right" vertical="center"/>
      <protection locked="0"/>
    </xf>
    <xf numFmtId="173" fontId="7" fillId="0" borderId="10" xfId="0" applyNumberFormat="1" applyFont="1" applyBorder="1" applyAlignment="1">
      <alignment horizontal="right" vertical="center"/>
    </xf>
    <xf numFmtId="173" fontId="7" fillId="0" borderId="0" xfId="0" applyNumberFormat="1" applyFont="1" applyFill="1" applyAlignment="1" applyProtection="1">
      <alignment horizontal="right" vertical="center"/>
      <protection locked="0"/>
    </xf>
    <xf numFmtId="173" fontId="7" fillId="0" borderId="13" xfId="0" applyNumberFormat="1" applyFont="1" applyFill="1" applyBorder="1" applyAlignment="1" applyProtection="1">
      <alignment horizontal="right" vertical="center"/>
      <protection locked="0"/>
    </xf>
    <xf numFmtId="173" fontId="7" fillId="37" borderId="10" xfId="0" applyNumberFormat="1" applyFont="1" applyFill="1" applyBorder="1" applyAlignment="1" applyProtection="1">
      <alignment horizontal="right" vertical="center"/>
      <protection/>
    </xf>
    <xf numFmtId="175" fontId="7" fillId="10" borderId="10" xfId="0" applyNumberFormat="1" applyFont="1" applyFill="1" applyBorder="1" applyAlignment="1">
      <alignment horizontal="right" vertical="center"/>
    </xf>
    <xf numFmtId="182" fontId="7" fillId="10" borderId="10" xfId="0" applyNumberFormat="1" applyFont="1" applyFill="1" applyBorder="1" applyAlignment="1">
      <alignment horizontal="right" vertical="center"/>
    </xf>
    <xf numFmtId="175" fontId="7" fillId="0" borderId="10" xfId="0" applyNumberFormat="1" applyFont="1" applyBorder="1" applyAlignment="1">
      <alignment horizontal="right" vertical="center"/>
    </xf>
    <xf numFmtId="173" fontId="7" fillId="39" borderId="14" xfId="0" applyNumberFormat="1" applyFont="1" applyFill="1" applyBorder="1" applyAlignment="1">
      <alignment horizontal="right" vertical="center"/>
    </xf>
    <xf numFmtId="173" fontId="7" fillId="39" borderId="15" xfId="0" applyNumberFormat="1" applyFont="1" applyFill="1" applyBorder="1" applyAlignment="1">
      <alignment horizontal="right" vertical="center"/>
    </xf>
    <xf numFmtId="173" fontId="7" fillId="39" borderId="16" xfId="0" applyNumberFormat="1" applyFont="1" applyFill="1" applyBorder="1" applyAlignment="1">
      <alignment horizontal="right" vertical="center"/>
    </xf>
    <xf numFmtId="182" fontId="7" fillId="38" borderId="10" xfId="0" applyNumberFormat="1" applyFont="1" applyFill="1" applyBorder="1" applyAlignment="1">
      <alignment horizontal="right" vertical="center"/>
    </xf>
    <xf numFmtId="175" fontId="7" fillId="38" borderId="10" xfId="0" applyNumberFormat="1" applyFont="1" applyFill="1" applyBorder="1" applyAlignment="1">
      <alignment horizontal="right" vertical="center"/>
    </xf>
    <xf numFmtId="0" fontId="7" fillId="10" borderId="10" xfId="0" applyNumberFormat="1" applyFont="1" applyFill="1" applyBorder="1" applyAlignment="1">
      <alignment horizontal="right" vertical="center"/>
    </xf>
    <xf numFmtId="0" fontId="7" fillId="0" borderId="10" xfId="0" applyNumberFormat="1" applyFont="1" applyBorder="1" applyAlignment="1">
      <alignment horizontal="right" vertical="center"/>
    </xf>
    <xf numFmtId="0" fontId="7" fillId="37" borderId="10" xfId="0" applyFont="1" applyFill="1" applyBorder="1" applyAlignment="1" applyProtection="1">
      <alignment horizontal="right" vertical="center"/>
      <protection/>
    </xf>
    <xf numFmtId="0" fontId="7" fillId="0" borderId="10" xfId="0" applyFont="1" applyBorder="1" applyAlignment="1">
      <alignment horizontal="right" vertical="center"/>
    </xf>
    <xf numFmtId="172" fontId="7" fillId="0" borderId="10" xfId="0" applyNumberFormat="1" applyFont="1" applyBorder="1" applyAlignment="1">
      <alignment horizontal="right" vertical="center"/>
    </xf>
    <xf numFmtId="173" fontId="7" fillId="38" borderId="10" xfId="0" applyNumberFormat="1" applyFont="1" applyFill="1" applyBorder="1" applyAlignment="1" applyProtection="1">
      <alignment horizontal="right" vertical="center"/>
      <protection/>
    </xf>
    <xf numFmtId="175" fontId="7" fillId="37" borderId="10" xfId="0" applyNumberFormat="1" applyFont="1" applyFill="1" applyBorder="1" applyAlignment="1">
      <alignment horizontal="right" vertical="center"/>
    </xf>
    <xf numFmtId="173" fontId="6" fillId="35" borderId="10" xfId="0" applyNumberFormat="1" applyFont="1" applyFill="1" applyBorder="1" applyAlignment="1">
      <alignment horizontal="right" vertical="center"/>
    </xf>
    <xf numFmtId="175" fontId="6" fillId="35" borderId="10" xfId="0" applyNumberFormat="1" applyFont="1" applyFill="1" applyBorder="1" applyAlignment="1">
      <alignment horizontal="right" vertical="center"/>
    </xf>
    <xf numFmtId="173" fontId="7" fillId="37" borderId="10" xfId="0" applyNumberFormat="1" applyFont="1" applyFill="1" applyBorder="1" applyAlignment="1">
      <alignment vertical="center"/>
    </xf>
    <xf numFmtId="173" fontId="7" fillId="38" borderId="10" xfId="0" applyNumberFormat="1" applyFont="1" applyFill="1" applyBorder="1" applyAlignment="1">
      <alignment vertical="center"/>
    </xf>
    <xf numFmtId="173" fontId="7" fillId="38" borderId="0" xfId="0" applyNumberFormat="1" applyFont="1" applyFill="1" applyAlignment="1" applyProtection="1">
      <alignment horizontal="right" vertical="center"/>
      <protection locked="0"/>
    </xf>
    <xf numFmtId="173" fontId="7" fillId="38" borderId="13" xfId="0" applyNumberFormat="1" applyFont="1" applyFill="1" applyBorder="1" applyAlignment="1" applyProtection="1">
      <alignment horizontal="right" vertical="center"/>
      <protection locked="0"/>
    </xf>
    <xf numFmtId="175" fontId="7" fillId="38" borderId="10" xfId="0" applyNumberFormat="1" applyFont="1" applyFill="1" applyBorder="1" applyAlignment="1">
      <alignment vertical="center"/>
    </xf>
    <xf numFmtId="173" fontId="7" fillId="0" borderId="10" xfId="0" applyNumberFormat="1" applyFont="1" applyFill="1" applyBorder="1" applyAlignment="1" applyProtection="1">
      <alignment vertical="center"/>
      <protection locked="0"/>
    </xf>
    <xf numFmtId="173" fontId="7" fillId="0" borderId="10" xfId="0" applyNumberFormat="1" applyFont="1" applyFill="1" applyBorder="1" applyAlignment="1">
      <alignment vertical="center"/>
    </xf>
    <xf numFmtId="0" fontId="7" fillId="37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0" fontId="7" fillId="38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75" fontId="7" fillId="37" borderId="10" xfId="0" applyNumberFormat="1" applyFont="1" applyFill="1" applyBorder="1" applyAlignment="1">
      <alignment vertical="center"/>
    </xf>
    <xf numFmtId="173" fontId="7" fillId="0" borderId="10" xfId="0" applyNumberFormat="1" applyFont="1" applyBorder="1" applyAlignment="1">
      <alignment vertical="center" wrapText="1"/>
    </xf>
    <xf numFmtId="173" fontId="7" fillId="38" borderId="10" xfId="0" applyNumberFormat="1" applyFont="1" applyFill="1" applyBorder="1" applyAlignment="1">
      <alignment vertical="center" wrapText="1"/>
    </xf>
    <xf numFmtId="173" fontId="7" fillId="0" borderId="0" xfId="0" applyNumberFormat="1" applyFont="1" applyFill="1" applyAlignment="1">
      <alignment vertical="center"/>
    </xf>
    <xf numFmtId="1" fontId="7" fillId="0" borderId="10" xfId="0" applyNumberFormat="1" applyFont="1" applyBorder="1" applyAlignment="1">
      <alignment vertical="center"/>
    </xf>
    <xf numFmtId="172" fontId="7" fillId="38" borderId="10" xfId="0" applyNumberFormat="1" applyFont="1" applyFill="1" applyBorder="1" applyAlignment="1">
      <alignment vertical="center"/>
    </xf>
    <xf numFmtId="173" fontId="6" fillId="40" borderId="10" xfId="0" applyNumberFormat="1" applyFont="1" applyFill="1" applyBorder="1" applyAlignment="1">
      <alignment vertical="center"/>
    </xf>
    <xf numFmtId="175" fontId="6" fillId="40" borderId="10" xfId="0" applyNumberFormat="1" applyFont="1" applyFill="1" applyBorder="1" applyAlignment="1">
      <alignment vertical="center"/>
    </xf>
    <xf numFmtId="175" fontId="7" fillId="0" borderId="10" xfId="0" applyNumberFormat="1" applyFont="1" applyFill="1" applyBorder="1" applyAlignment="1">
      <alignment vertical="center"/>
    </xf>
    <xf numFmtId="173" fontId="7" fillId="41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 quotePrefix="1">
      <alignment vertical="center"/>
    </xf>
    <xf numFmtId="0" fontId="7" fillId="37" borderId="10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 vertical="center" wrapText="1"/>
    </xf>
    <xf numFmtId="173" fontId="57" fillId="38" borderId="10" xfId="0" applyNumberFormat="1" applyFont="1" applyFill="1" applyBorder="1" applyAlignment="1">
      <alignment horizontal="right" vertical="center"/>
    </xf>
    <xf numFmtId="0" fontId="57" fillId="37" borderId="10" xfId="0" applyFont="1" applyFill="1" applyBorder="1" applyAlignment="1">
      <alignment vertical="center" wrapText="1"/>
    </xf>
    <xf numFmtId="0" fontId="7" fillId="37" borderId="1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35" borderId="12" xfId="0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3" fontId="7" fillId="37" borderId="10" xfId="0" applyNumberFormat="1" applyFont="1" applyFill="1" applyBorder="1" applyAlignment="1">
      <alignment vertical="center" wrapText="1"/>
    </xf>
    <xf numFmtId="173" fontId="7" fillId="37" borderId="10" xfId="0" applyNumberFormat="1" applyFont="1" applyFill="1" applyBorder="1" applyAlignment="1">
      <alignment vertical="center" wrapText="1"/>
    </xf>
    <xf numFmtId="173" fontId="6" fillId="37" borderId="10" xfId="0" applyNumberFormat="1" applyFont="1" applyFill="1" applyBorder="1" applyAlignment="1">
      <alignment vertical="center" wrapText="1"/>
    </xf>
    <xf numFmtId="173" fontId="6" fillId="37" borderId="10" xfId="0" applyNumberFormat="1" applyFont="1" applyFill="1" applyBorder="1" applyAlignment="1">
      <alignment vertical="center" wrapText="1"/>
    </xf>
    <xf numFmtId="173" fontId="12" fillId="0" borderId="0" xfId="0" applyNumberFormat="1" applyFont="1" applyAlignment="1">
      <alignment horizontal="left" vertical="center"/>
    </xf>
    <xf numFmtId="1" fontId="7" fillId="37" borderId="10" xfId="0" applyNumberFormat="1" applyFont="1" applyFill="1" applyBorder="1" applyAlignment="1">
      <alignment vertical="center"/>
    </xf>
    <xf numFmtId="173" fontId="57" fillId="37" borderId="10" xfId="0" applyNumberFormat="1" applyFont="1" applyFill="1" applyBorder="1" applyAlignment="1">
      <alignment vertical="center"/>
    </xf>
    <xf numFmtId="0" fontId="7" fillId="37" borderId="10" xfId="0" applyFont="1" applyFill="1" applyBorder="1" applyAlignment="1">
      <alignment vertical="center"/>
    </xf>
    <xf numFmtId="0" fontId="7" fillId="37" borderId="10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6" fillId="37" borderId="0" xfId="0" applyFont="1" applyFill="1" applyBorder="1" applyAlignment="1">
      <alignment horizontal="center" vertical="center" wrapText="1"/>
    </xf>
    <xf numFmtId="173" fontId="6" fillId="37" borderId="0" xfId="0" applyNumberFormat="1" applyFont="1" applyFill="1" applyBorder="1" applyAlignment="1">
      <alignment vertical="center"/>
    </xf>
    <xf numFmtId="175" fontId="6" fillId="37" borderId="0" xfId="0" applyNumberFormat="1" applyFont="1" applyFill="1" applyBorder="1" applyAlignment="1">
      <alignment vertical="center"/>
    </xf>
    <xf numFmtId="173" fontId="12" fillId="37" borderId="0" xfId="0" applyNumberFormat="1" applyFont="1" applyFill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0" fillId="37" borderId="0" xfId="0" applyFill="1" applyBorder="1" applyAlignment="1">
      <alignment horizontal="right"/>
    </xf>
    <xf numFmtId="0" fontId="0" fillId="34" borderId="12" xfId="0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173" fontId="57" fillId="42" borderId="10" xfId="0" applyNumberFormat="1" applyFont="1" applyFill="1" applyBorder="1" applyAlignment="1">
      <alignment vertical="center"/>
    </xf>
    <xf numFmtId="175" fontId="7" fillId="42" borderId="10" xfId="0" applyNumberFormat="1" applyFont="1" applyFill="1" applyBorder="1" applyAlignment="1">
      <alignment vertical="center"/>
    </xf>
    <xf numFmtId="173" fontId="7" fillId="42" borderId="10" xfId="0" applyNumberFormat="1" applyFont="1" applyFill="1" applyBorder="1" applyAlignment="1">
      <alignment vertical="center"/>
    </xf>
    <xf numFmtId="0" fontId="21" fillId="37" borderId="10" xfId="0" applyFont="1" applyFill="1" applyBorder="1" applyAlignment="1">
      <alignment vertical="center" wrapText="1"/>
    </xf>
    <xf numFmtId="173" fontId="7" fillId="39" borderId="10" xfId="0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18" fillId="35" borderId="17" xfId="0" applyFont="1" applyFill="1" applyBorder="1" applyAlignment="1">
      <alignment horizontal="center" vertical="center" wrapText="1"/>
    </xf>
    <xf numFmtId="0" fontId="18" fillId="35" borderId="18" xfId="0" applyFont="1" applyFill="1" applyBorder="1" applyAlignment="1">
      <alignment horizontal="center" vertical="center" wrapText="1"/>
    </xf>
    <xf numFmtId="0" fontId="18" fillId="35" borderId="19" xfId="0" applyFont="1" applyFill="1" applyBorder="1" applyAlignment="1">
      <alignment horizontal="center" vertical="center" wrapText="1"/>
    </xf>
    <xf numFmtId="0" fontId="18" fillId="35" borderId="20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8" fillId="35" borderId="22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 wrapText="1"/>
    </xf>
    <xf numFmtId="0" fontId="18" fillId="35" borderId="23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173" fontId="18" fillId="34" borderId="14" xfId="0" applyNumberFormat="1" applyFont="1" applyFill="1" applyBorder="1" applyAlignment="1">
      <alignment horizontal="center" vertical="center" wrapText="1"/>
    </xf>
    <xf numFmtId="173" fontId="18" fillId="34" borderId="15" xfId="0" applyNumberFormat="1" applyFont="1" applyFill="1" applyBorder="1" applyAlignment="1">
      <alignment horizontal="center" vertical="center" wrapText="1"/>
    </xf>
    <xf numFmtId="173" fontId="18" fillId="34" borderId="16" xfId="0" applyNumberFormat="1" applyFont="1" applyFill="1" applyBorder="1" applyAlignment="1">
      <alignment horizontal="center" vertical="center" wrapText="1"/>
    </xf>
    <xf numFmtId="173" fontId="6" fillId="34" borderId="10" xfId="0" applyNumberFormat="1" applyFont="1" applyFill="1" applyBorder="1" applyAlignment="1">
      <alignment horizontal="center" vertical="center" wrapText="1"/>
    </xf>
    <xf numFmtId="173" fontId="6" fillId="34" borderId="10" xfId="0" applyNumberFormat="1" applyFont="1" applyFill="1" applyBorder="1" applyAlignment="1">
      <alignment horizontal="center" vertical="center" wrapText="1"/>
    </xf>
    <xf numFmtId="173" fontId="6" fillId="34" borderId="14" xfId="0" applyNumberFormat="1" applyFont="1" applyFill="1" applyBorder="1" applyAlignment="1">
      <alignment horizontal="center" vertical="center" wrapText="1"/>
    </xf>
    <xf numFmtId="173" fontId="6" fillId="34" borderId="15" xfId="0" applyNumberFormat="1" applyFont="1" applyFill="1" applyBorder="1" applyAlignment="1">
      <alignment horizontal="center" vertical="center" wrapText="1"/>
    </xf>
    <xf numFmtId="173" fontId="18" fillId="34" borderId="17" xfId="0" applyNumberFormat="1" applyFont="1" applyFill="1" applyBorder="1" applyAlignment="1">
      <alignment horizontal="center" vertical="center" wrapText="1"/>
    </xf>
    <xf numFmtId="173" fontId="18" fillId="34" borderId="18" xfId="0" applyNumberFormat="1" applyFont="1" applyFill="1" applyBorder="1" applyAlignment="1">
      <alignment horizontal="center" vertical="center" wrapText="1"/>
    </xf>
    <xf numFmtId="173" fontId="18" fillId="34" borderId="19" xfId="0" applyNumberFormat="1" applyFont="1" applyFill="1" applyBorder="1" applyAlignment="1">
      <alignment horizontal="center" vertical="center" wrapText="1"/>
    </xf>
    <xf numFmtId="173" fontId="18" fillId="34" borderId="22" xfId="0" applyNumberFormat="1" applyFont="1" applyFill="1" applyBorder="1" applyAlignment="1">
      <alignment horizontal="center" vertical="center" wrapText="1"/>
    </xf>
    <xf numFmtId="173" fontId="18" fillId="34" borderId="0" xfId="0" applyNumberFormat="1" applyFont="1" applyFill="1" applyBorder="1" applyAlignment="1">
      <alignment horizontal="center" vertical="center" wrapText="1"/>
    </xf>
    <xf numFmtId="173" fontId="18" fillId="34" borderId="23" xfId="0" applyNumberFormat="1" applyFont="1" applyFill="1" applyBorder="1" applyAlignment="1">
      <alignment horizontal="center" vertical="center" wrapText="1"/>
    </xf>
    <xf numFmtId="173" fontId="18" fillId="34" borderId="20" xfId="0" applyNumberFormat="1" applyFont="1" applyFill="1" applyBorder="1" applyAlignment="1">
      <alignment horizontal="center" vertical="center" wrapText="1"/>
    </xf>
    <xf numFmtId="173" fontId="18" fillId="34" borderId="12" xfId="0" applyNumberFormat="1" applyFont="1" applyFill="1" applyBorder="1" applyAlignment="1">
      <alignment horizontal="center" vertical="center" wrapText="1"/>
    </xf>
    <xf numFmtId="173" fontId="18" fillId="34" borderId="21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/>
    </xf>
    <xf numFmtId="173" fontId="6" fillId="33" borderId="14" xfId="0" applyNumberFormat="1" applyFont="1" applyFill="1" applyBorder="1" applyAlignment="1">
      <alignment vertical="center"/>
    </xf>
    <xf numFmtId="173" fontId="6" fillId="33" borderId="15" xfId="0" applyNumberFormat="1" applyFont="1" applyFill="1" applyBorder="1" applyAlignment="1">
      <alignment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173" fontId="7" fillId="33" borderId="14" xfId="0" applyNumberFormat="1" applyFont="1" applyFill="1" applyBorder="1" applyAlignment="1">
      <alignment vertical="center"/>
    </xf>
    <xf numFmtId="173" fontId="7" fillId="33" borderId="15" xfId="0" applyNumberFormat="1" applyFont="1" applyFill="1" applyBorder="1" applyAlignment="1">
      <alignment vertical="center"/>
    </xf>
    <xf numFmtId="173" fontId="7" fillId="33" borderId="16" xfId="0" applyNumberFormat="1" applyFont="1" applyFill="1" applyBorder="1" applyAlignment="1">
      <alignment vertical="center"/>
    </xf>
    <xf numFmtId="175" fontId="7" fillId="33" borderId="15" xfId="0" applyNumberFormat="1" applyFont="1" applyFill="1" applyBorder="1" applyAlignment="1">
      <alignment vertical="center"/>
    </xf>
    <xf numFmtId="175" fontId="7" fillId="33" borderId="16" xfId="0" applyNumberFormat="1" applyFont="1" applyFill="1" applyBorder="1" applyAlignment="1">
      <alignment vertical="center"/>
    </xf>
    <xf numFmtId="0" fontId="6" fillId="40" borderId="10" xfId="0" applyFont="1" applyFill="1" applyBorder="1" applyAlignment="1">
      <alignment horizontal="center" vertical="center" wrapText="1"/>
    </xf>
    <xf numFmtId="0" fontId="6" fillId="40" borderId="14" xfId="0" applyFont="1" applyFill="1" applyBorder="1" applyAlignment="1">
      <alignment horizontal="center" vertical="center" wrapText="1"/>
    </xf>
    <xf numFmtId="0" fontId="6" fillId="40" borderId="15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8"/>
  <sheetViews>
    <sheetView tabSelected="1" view="pageBreakPreview" zoomScale="93" zoomScaleSheetLayoutView="93" zoomScalePageLayoutView="0" workbookViewId="0" topLeftCell="A1">
      <pane xSplit="2" ySplit="8" topLeftCell="DU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U9" sqref="DU9"/>
    </sheetView>
  </sheetViews>
  <sheetFormatPr defaultColWidth="9.140625" defaultRowHeight="12.75"/>
  <cols>
    <col min="1" max="1" width="5.421875" style="11" customWidth="1"/>
    <col min="2" max="2" width="34.7109375" style="5" customWidth="1"/>
    <col min="3" max="3" width="10.8515625" style="5" customWidth="1"/>
    <col min="4" max="4" width="9.57421875" style="5" customWidth="1"/>
    <col min="5" max="5" width="10.8515625" style="63" customWidth="1"/>
    <col min="6" max="6" width="9.7109375" style="5" customWidth="1"/>
    <col min="7" max="7" width="9.421875" style="5" bestFit="1" customWidth="1"/>
    <col min="8" max="8" width="10.57421875" style="63" bestFit="1" customWidth="1"/>
    <col min="9" max="10" width="8.140625" style="5" bestFit="1" customWidth="1"/>
    <col min="11" max="11" width="8.140625" style="63" customWidth="1"/>
    <col min="12" max="12" width="9.421875" style="5" customWidth="1"/>
    <col min="13" max="13" width="11.00390625" style="5" customWidth="1"/>
    <col min="14" max="14" width="10.57421875" style="63" customWidth="1"/>
    <col min="15" max="15" width="6.8515625" style="55" customWidth="1"/>
    <col min="16" max="16" width="6.28125" style="55" customWidth="1"/>
    <col min="17" max="17" width="6.8515625" style="55" customWidth="1"/>
    <col min="18" max="18" width="9.421875" style="5" customWidth="1"/>
    <col min="19" max="19" width="9.57421875" style="5" customWidth="1"/>
    <col min="20" max="20" width="11.00390625" style="63" customWidth="1"/>
    <col min="21" max="21" width="9.00390625" style="5" customWidth="1"/>
    <col min="22" max="22" width="9.140625" style="5" customWidth="1"/>
    <col min="23" max="23" width="8.8515625" style="63" customWidth="1"/>
    <col min="24" max="24" width="8.140625" style="5" customWidth="1"/>
    <col min="25" max="25" width="8.8515625" style="5" customWidth="1"/>
    <col min="26" max="26" width="8.140625" style="63" customWidth="1"/>
    <col min="27" max="27" width="9.421875" style="5" customWidth="1"/>
    <col min="28" max="28" width="9.140625" style="5" customWidth="1"/>
    <col min="29" max="29" width="9.7109375" style="63" customWidth="1"/>
    <col min="30" max="32" width="6.8515625" style="63" customWidth="1"/>
    <col min="33" max="34" width="9.57421875" style="5" customWidth="1"/>
    <col min="35" max="35" width="10.7109375" style="5" customWidth="1"/>
    <col min="36" max="36" width="9.8515625" style="5" customWidth="1"/>
    <col min="37" max="37" width="10.00390625" style="5" customWidth="1"/>
    <col min="38" max="38" width="10.57421875" style="5" customWidth="1"/>
    <col min="39" max="39" width="8.140625" style="5" customWidth="1"/>
    <col min="40" max="40" width="8.28125" style="5" customWidth="1"/>
    <col min="41" max="41" width="8.7109375" style="5" customWidth="1"/>
    <col min="42" max="42" width="9.421875" style="5" customWidth="1"/>
    <col min="43" max="43" width="10.421875" style="5" customWidth="1"/>
    <col min="44" max="44" width="11.140625" style="61" customWidth="1"/>
    <col min="45" max="45" width="6.8515625" style="54" customWidth="1"/>
    <col min="46" max="46" width="7.00390625" style="54" customWidth="1"/>
    <col min="47" max="47" width="6.8515625" style="54" customWidth="1"/>
    <col min="48" max="48" width="9.421875" style="5" customWidth="1"/>
    <col min="49" max="49" width="9.57421875" style="5" customWidth="1"/>
    <col min="50" max="50" width="10.57421875" style="63" customWidth="1"/>
    <col min="51" max="51" width="9.8515625" style="5" customWidth="1"/>
    <col min="52" max="52" width="9.140625" style="5" customWidth="1"/>
    <col min="53" max="53" width="9.7109375" style="63" customWidth="1"/>
    <col min="54" max="54" width="7.57421875" style="5" customWidth="1"/>
    <col min="55" max="55" width="7.7109375" style="5" customWidth="1"/>
    <col min="56" max="56" width="8.8515625" style="63" customWidth="1"/>
    <col min="57" max="57" width="9.421875" style="5" customWidth="1"/>
    <col min="58" max="58" width="9.140625" style="5" customWidth="1"/>
    <col min="59" max="59" width="9.7109375" style="5" customWidth="1"/>
    <col min="60" max="62" width="6.8515625" style="54" customWidth="1"/>
    <col min="63" max="63" width="8.8515625" style="5" customWidth="1"/>
    <col min="64" max="64" width="9.57421875" style="5" customWidth="1"/>
    <col min="65" max="65" width="9.28125" style="63" customWidth="1"/>
    <col min="66" max="66" width="9.00390625" style="5" customWidth="1"/>
    <col min="67" max="67" width="9.140625" style="5" customWidth="1"/>
    <col min="68" max="68" width="8.8515625" style="63" customWidth="1"/>
    <col min="69" max="69" width="7.57421875" style="5" customWidth="1"/>
    <col min="70" max="70" width="7.7109375" style="5" customWidth="1"/>
    <col min="71" max="71" width="8.8515625" style="63" customWidth="1"/>
    <col min="72" max="72" width="9.421875" style="5" customWidth="1"/>
    <col min="73" max="73" width="9.140625" style="5" customWidth="1"/>
    <col min="74" max="74" width="9.7109375" style="63" customWidth="1"/>
    <col min="75" max="75" width="6.8515625" style="54" customWidth="1"/>
    <col min="76" max="76" width="7.421875" style="54" customWidth="1"/>
    <col min="77" max="77" width="6.8515625" style="54" customWidth="1"/>
    <col min="78" max="78" width="9.8515625" style="5" customWidth="1"/>
    <col min="79" max="79" width="9.57421875" style="5" customWidth="1"/>
    <col min="80" max="80" width="10.7109375" style="5" customWidth="1"/>
    <col min="81" max="81" width="9.00390625" style="5" customWidth="1"/>
    <col min="82" max="82" width="9.140625" style="5" customWidth="1"/>
    <col min="83" max="83" width="9.421875" style="5" customWidth="1"/>
    <col min="84" max="84" width="7.57421875" style="5" customWidth="1"/>
    <col min="85" max="85" width="7.7109375" style="5" customWidth="1"/>
    <col min="86" max="86" width="8.8515625" style="5" customWidth="1"/>
    <col min="87" max="87" width="9.421875" style="5" customWidth="1"/>
    <col min="88" max="88" width="9.140625" style="5" customWidth="1"/>
    <col min="89" max="89" width="9.7109375" style="5" customWidth="1"/>
    <col min="90" max="92" width="9.28125" style="54" customWidth="1"/>
    <col min="93" max="93" width="11.00390625" style="5" customWidth="1"/>
    <col min="94" max="94" width="9.57421875" style="5" customWidth="1"/>
    <col min="95" max="95" width="9.28125" style="63" customWidth="1"/>
    <col min="96" max="96" width="9.00390625" style="5" customWidth="1"/>
    <col min="97" max="97" width="9.140625" style="5" customWidth="1"/>
    <col min="98" max="98" width="8.8515625" style="63" customWidth="1"/>
    <col min="99" max="99" width="8.57421875" style="5" customWidth="1"/>
    <col min="100" max="100" width="7.7109375" style="5" customWidth="1"/>
    <col min="101" max="101" width="8.8515625" style="63" customWidth="1"/>
    <col min="102" max="102" width="9.421875" style="5" customWidth="1"/>
    <col min="103" max="103" width="9.140625" style="5" customWidth="1"/>
    <col min="104" max="104" width="9.7109375" style="5" customWidth="1"/>
    <col min="105" max="107" width="6.8515625" style="54" customWidth="1"/>
    <col min="108" max="108" width="8.8515625" style="5" customWidth="1"/>
    <col min="109" max="109" width="9.57421875" style="5" customWidth="1"/>
    <col min="110" max="110" width="9.28125" style="63" customWidth="1"/>
    <col min="111" max="111" width="9.00390625" style="5" customWidth="1"/>
    <col min="112" max="112" width="9.140625" style="5" customWidth="1"/>
    <col min="113" max="113" width="8.8515625" style="63" customWidth="1"/>
    <col min="114" max="114" width="7.57421875" style="5" customWidth="1"/>
    <col min="115" max="115" width="7.7109375" style="5" customWidth="1"/>
    <col min="116" max="116" width="8.8515625" style="63" customWidth="1"/>
    <col min="117" max="117" width="9.421875" style="5" customWidth="1"/>
    <col min="118" max="118" width="9.140625" style="5" customWidth="1"/>
    <col min="119" max="119" width="9.7109375" style="5" customWidth="1"/>
    <col min="120" max="122" width="7.8515625" style="54" customWidth="1"/>
    <col min="123" max="123" width="8.8515625" style="5" customWidth="1"/>
    <col min="124" max="124" width="9.57421875" style="5" customWidth="1"/>
    <col min="125" max="125" width="9.28125" style="5" customWidth="1"/>
    <col min="126" max="126" width="9.00390625" style="5" customWidth="1"/>
    <col min="127" max="127" width="9.140625" style="5" customWidth="1"/>
    <col min="128" max="128" width="8.8515625" style="5" customWidth="1"/>
    <col min="129" max="129" width="7.57421875" style="5" customWidth="1"/>
    <col min="130" max="130" width="7.7109375" style="5" customWidth="1"/>
    <col min="131" max="131" width="8.8515625" style="5" customWidth="1"/>
    <col min="132" max="132" width="9.421875" style="5" customWidth="1"/>
    <col min="133" max="133" width="9.140625" style="5" customWidth="1"/>
    <col min="134" max="134" width="9.7109375" style="5" customWidth="1"/>
    <col min="135" max="137" width="6.8515625" style="54" customWidth="1"/>
    <col min="138" max="139" width="9.57421875" style="5" customWidth="1"/>
    <col min="140" max="140" width="10.57421875" style="5" customWidth="1"/>
    <col min="141" max="142" width="8.7109375" style="5" customWidth="1"/>
    <col min="143" max="143" width="9.57421875" style="63" customWidth="1"/>
    <col min="144" max="144" width="10.00390625" style="5" customWidth="1"/>
    <col min="145" max="145" width="9.8515625" style="5" customWidth="1"/>
    <col min="146" max="146" width="9.57421875" style="63" customWidth="1"/>
    <col min="147" max="147" width="7.8515625" style="5" customWidth="1"/>
    <col min="148" max="152" width="8.140625" style="5" customWidth="1"/>
    <col min="153" max="155" width="9.57421875" style="5" customWidth="1"/>
    <col min="156" max="157" width="8.7109375" style="5" customWidth="1"/>
    <col min="158" max="158" width="9.57421875" style="63" customWidth="1"/>
    <col min="159" max="160" width="8.7109375" style="5" customWidth="1"/>
    <col min="161" max="161" width="9.57421875" style="63" customWidth="1"/>
    <col min="162" max="167" width="8.140625" style="5" customWidth="1"/>
    <col min="168" max="170" width="9.57421875" style="5" customWidth="1"/>
    <col min="171" max="172" width="8.7109375" style="5" customWidth="1"/>
    <col min="173" max="173" width="9.57421875" style="63" customWidth="1"/>
    <col min="174" max="175" width="8.7109375" style="5" customWidth="1"/>
    <col min="176" max="176" width="9.57421875" style="63" customWidth="1"/>
    <col min="177" max="182" width="8.140625" style="5" customWidth="1"/>
    <col min="183" max="16384" width="9.140625" style="5" customWidth="1"/>
  </cols>
  <sheetData>
    <row r="1" spans="1:170" ht="34.5" customHeight="1">
      <c r="A1" s="5"/>
      <c r="B1" s="6"/>
      <c r="C1" s="19" t="s">
        <v>69</v>
      </c>
      <c r="D1" s="19"/>
      <c r="E1" s="62"/>
      <c r="F1" s="19"/>
      <c r="G1" s="19"/>
      <c r="H1" s="62"/>
      <c r="I1" s="19"/>
      <c r="J1" s="19"/>
      <c r="K1" s="62"/>
      <c r="L1" s="19"/>
      <c r="M1" s="19"/>
      <c r="N1" s="62"/>
      <c r="O1" s="62"/>
      <c r="P1" s="62"/>
      <c r="Q1" s="62"/>
      <c r="R1" s="204" t="s">
        <v>69</v>
      </c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 t="s">
        <v>69</v>
      </c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 t="s">
        <v>69</v>
      </c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 t="s">
        <v>69</v>
      </c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 t="s">
        <v>69</v>
      </c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 t="s">
        <v>69</v>
      </c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 t="s">
        <v>69</v>
      </c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  <c r="DQ1" s="204"/>
      <c r="DR1" s="204"/>
      <c r="DS1" s="204" t="s">
        <v>69</v>
      </c>
      <c r="DT1" s="204"/>
      <c r="DU1" s="204"/>
      <c r="DV1" s="204"/>
      <c r="DW1" s="204"/>
      <c r="DX1" s="204"/>
      <c r="DY1" s="204"/>
      <c r="DZ1" s="204"/>
      <c r="EA1" s="204"/>
      <c r="EB1" s="204"/>
      <c r="EC1" s="204"/>
      <c r="ED1" s="204"/>
      <c r="EE1" s="204"/>
      <c r="EF1" s="204"/>
      <c r="EG1" s="204"/>
      <c r="EH1" s="19" t="s">
        <v>69</v>
      </c>
      <c r="EI1" s="19"/>
      <c r="EJ1" s="19"/>
      <c r="EW1" s="19" t="s">
        <v>69</v>
      </c>
      <c r="EX1" s="19"/>
      <c r="EY1" s="19"/>
      <c r="FL1" s="19" t="s">
        <v>69</v>
      </c>
      <c r="FM1" s="19"/>
      <c r="FN1" s="19"/>
    </row>
    <row r="2" spans="2:182" s="7" customFormat="1" ht="18" customHeight="1">
      <c r="B2" s="8"/>
      <c r="C2" s="197" t="s">
        <v>12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 t="s">
        <v>13</v>
      </c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 t="s">
        <v>73</v>
      </c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 t="s">
        <v>14</v>
      </c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 t="s">
        <v>15</v>
      </c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 t="s">
        <v>74</v>
      </c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 t="s">
        <v>16</v>
      </c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  <c r="DB2" s="197"/>
      <c r="DC2" s="197"/>
      <c r="DD2" s="197" t="s">
        <v>17</v>
      </c>
      <c r="DE2" s="197"/>
      <c r="DF2" s="197"/>
      <c r="DG2" s="197"/>
      <c r="DH2" s="197"/>
      <c r="DI2" s="197"/>
      <c r="DJ2" s="197"/>
      <c r="DK2" s="197"/>
      <c r="DL2" s="197"/>
      <c r="DM2" s="197"/>
      <c r="DN2" s="197"/>
      <c r="DO2" s="197"/>
      <c r="DP2" s="197"/>
      <c r="DQ2" s="197"/>
      <c r="DR2" s="197"/>
      <c r="DS2" s="197" t="s">
        <v>75</v>
      </c>
      <c r="DT2" s="197"/>
      <c r="DU2" s="197"/>
      <c r="DV2" s="197"/>
      <c r="DW2" s="197"/>
      <c r="DX2" s="197"/>
      <c r="DY2" s="197"/>
      <c r="DZ2" s="197"/>
      <c r="EA2" s="197"/>
      <c r="EB2" s="197"/>
      <c r="EC2" s="197"/>
      <c r="ED2" s="197"/>
      <c r="EE2" s="197"/>
      <c r="EF2" s="197"/>
      <c r="EG2" s="197"/>
      <c r="EH2" s="22" t="s">
        <v>76</v>
      </c>
      <c r="EI2" s="22"/>
      <c r="EJ2" s="22"/>
      <c r="EK2" s="22"/>
      <c r="EL2" s="22"/>
      <c r="EM2" s="75"/>
      <c r="EN2" s="22"/>
      <c r="EO2" s="22"/>
      <c r="EP2" s="75"/>
      <c r="EQ2" s="22"/>
      <c r="ER2" s="22"/>
      <c r="ES2" s="22"/>
      <c r="ET2" s="22"/>
      <c r="EU2" s="22"/>
      <c r="EV2" s="22"/>
      <c r="EW2" s="205" t="s">
        <v>77</v>
      </c>
      <c r="EX2" s="205"/>
      <c r="EY2" s="205"/>
      <c r="EZ2" s="205"/>
      <c r="FA2" s="205"/>
      <c r="FB2" s="205"/>
      <c r="FC2" s="205"/>
      <c r="FD2" s="205"/>
      <c r="FE2" s="205"/>
      <c r="FF2" s="205"/>
      <c r="FG2" s="205"/>
      <c r="FH2" s="205"/>
      <c r="FI2" s="205"/>
      <c r="FJ2" s="205"/>
      <c r="FK2" s="205"/>
      <c r="FL2" s="205" t="s">
        <v>78</v>
      </c>
      <c r="FM2" s="205"/>
      <c r="FN2" s="205"/>
      <c r="FO2" s="205"/>
      <c r="FP2" s="205"/>
      <c r="FQ2" s="205"/>
      <c r="FR2" s="205"/>
      <c r="FS2" s="205"/>
      <c r="FT2" s="205"/>
      <c r="FU2" s="205"/>
      <c r="FV2" s="205"/>
      <c r="FW2" s="205"/>
      <c r="FX2" s="205"/>
      <c r="FY2" s="205"/>
      <c r="FZ2" s="205"/>
    </row>
    <row r="3" spans="1:182" s="53" customFormat="1" ht="18" customHeight="1">
      <c r="A3" s="195" t="s">
        <v>18</v>
      </c>
      <c r="B3" s="191" t="s">
        <v>0</v>
      </c>
      <c r="C3" s="191" t="s">
        <v>1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6" t="s">
        <v>4</v>
      </c>
      <c r="P3" s="196"/>
      <c r="Q3" s="196"/>
      <c r="R3" s="191" t="s">
        <v>1</v>
      </c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3" t="s">
        <v>4</v>
      </c>
      <c r="AE3" s="193"/>
      <c r="AF3" s="193"/>
      <c r="AG3" s="191" t="s">
        <v>1</v>
      </c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3" t="s">
        <v>4</v>
      </c>
      <c r="AT3" s="193"/>
      <c r="AU3" s="193"/>
      <c r="AV3" s="191" t="s">
        <v>1</v>
      </c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3" t="s">
        <v>4</v>
      </c>
      <c r="BI3" s="193"/>
      <c r="BJ3" s="193"/>
      <c r="BK3" s="191" t="s">
        <v>1</v>
      </c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3" t="s">
        <v>4</v>
      </c>
      <c r="BX3" s="193"/>
      <c r="BY3" s="193"/>
      <c r="BZ3" s="191" t="s">
        <v>1</v>
      </c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3" t="s">
        <v>4</v>
      </c>
      <c r="CM3" s="193"/>
      <c r="CN3" s="193"/>
      <c r="CO3" s="191" t="s">
        <v>1</v>
      </c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3" t="s">
        <v>4</v>
      </c>
      <c r="DB3" s="193"/>
      <c r="DC3" s="193"/>
      <c r="DD3" s="191" t="s">
        <v>1</v>
      </c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3" t="s">
        <v>4</v>
      </c>
      <c r="DQ3" s="193"/>
      <c r="DR3" s="193"/>
      <c r="DS3" s="191" t="s">
        <v>1</v>
      </c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3" t="s">
        <v>4</v>
      </c>
      <c r="EF3" s="193"/>
      <c r="EG3" s="193"/>
      <c r="EH3" s="198" t="s">
        <v>29</v>
      </c>
      <c r="EI3" s="199"/>
      <c r="EJ3" s="200"/>
      <c r="EK3" s="198" t="s">
        <v>30</v>
      </c>
      <c r="EL3" s="199"/>
      <c r="EM3" s="199"/>
      <c r="EN3" s="199"/>
      <c r="EO3" s="199"/>
      <c r="EP3" s="200"/>
      <c r="EQ3" s="198" t="s">
        <v>28</v>
      </c>
      <c r="ER3" s="199"/>
      <c r="ES3" s="199"/>
      <c r="ET3" s="199"/>
      <c r="EU3" s="199"/>
      <c r="EV3" s="200"/>
      <c r="EW3" s="198" t="s">
        <v>29</v>
      </c>
      <c r="EX3" s="199"/>
      <c r="EY3" s="200"/>
      <c r="EZ3" s="198" t="s">
        <v>30</v>
      </c>
      <c r="FA3" s="199"/>
      <c r="FB3" s="199"/>
      <c r="FC3" s="199"/>
      <c r="FD3" s="199"/>
      <c r="FE3" s="200"/>
      <c r="FF3" s="198" t="s">
        <v>28</v>
      </c>
      <c r="FG3" s="199"/>
      <c r="FH3" s="199"/>
      <c r="FI3" s="199"/>
      <c r="FJ3" s="199"/>
      <c r="FK3" s="200"/>
      <c r="FL3" s="198" t="s">
        <v>29</v>
      </c>
      <c r="FM3" s="199"/>
      <c r="FN3" s="200"/>
      <c r="FO3" s="198" t="s">
        <v>30</v>
      </c>
      <c r="FP3" s="199"/>
      <c r="FQ3" s="199"/>
      <c r="FR3" s="199"/>
      <c r="FS3" s="199"/>
      <c r="FT3" s="200"/>
      <c r="FU3" s="198" t="s">
        <v>28</v>
      </c>
      <c r="FV3" s="199"/>
      <c r="FW3" s="199"/>
      <c r="FX3" s="199"/>
      <c r="FY3" s="199"/>
      <c r="FZ3" s="200"/>
    </row>
    <row r="4" spans="1:182" s="53" customFormat="1" ht="18" customHeight="1">
      <c r="A4" s="195"/>
      <c r="B4" s="191"/>
      <c r="C4" s="191" t="s">
        <v>2</v>
      </c>
      <c r="D4" s="191"/>
      <c r="E4" s="191"/>
      <c r="F4" s="191" t="s">
        <v>3</v>
      </c>
      <c r="G4" s="191"/>
      <c r="H4" s="191"/>
      <c r="I4" s="191"/>
      <c r="J4" s="191"/>
      <c r="K4" s="191"/>
      <c r="L4" s="191"/>
      <c r="M4" s="191"/>
      <c r="N4" s="191"/>
      <c r="O4" s="196"/>
      <c r="P4" s="196"/>
      <c r="Q4" s="196"/>
      <c r="R4" s="191" t="s">
        <v>2</v>
      </c>
      <c r="S4" s="191"/>
      <c r="T4" s="191"/>
      <c r="U4" s="191" t="s">
        <v>3</v>
      </c>
      <c r="V4" s="191"/>
      <c r="W4" s="191"/>
      <c r="X4" s="191"/>
      <c r="Y4" s="191"/>
      <c r="Z4" s="191"/>
      <c r="AA4" s="191"/>
      <c r="AB4" s="191"/>
      <c r="AC4" s="191"/>
      <c r="AD4" s="193"/>
      <c r="AE4" s="193"/>
      <c r="AF4" s="193"/>
      <c r="AG4" s="191" t="s">
        <v>2</v>
      </c>
      <c r="AH4" s="191"/>
      <c r="AI4" s="191"/>
      <c r="AJ4" s="191" t="s">
        <v>3</v>
      </c>
      <c r="AK4" s="191"/>
      <c r="AL4" s="191"/>
      <c r="AM4" s="191"/>
      <c r="AN4" s="191"/>
      <c r="AO4" s="191"/>
      <c r="AP4" s="191"/>
      <c r="AQ4" s="191"/>
      <c r="AR4" s="191"/>
      <c r="AS4" s="193"/>
      <c r="AT4" s="193"/>
      <c r="AU4" s="193"/>
      <c r="AV4" s="191" t="s">
        <v>2</v>
      </c>
      <c r="AW4" s="191"/>
      <c r="AX4" s="191"/>
      <c r="AY4" s="191" t="s">
        <v>3</v>
      </c>
      <c r="AZ4" s="191"/>
      <c r="BA4" s="191"/>
      <c r="BB4" s="191"/>
      <c r="BC4" s="191"/>
      <c r="BD4" s="191"/>
      <c r="BE4" s="191"/>
      <c r="BF4" s="191"/>
      <c r="BG4" s="191"/>
      <c r="BH4" s="193"/>
      <c r="BI4" s="193"/>
      <c r="BJ4" s="193"/>
      <c r="BK4" s="191" t="s">
        <v>2</v>
      </c>
      <c r="BL4" s="191"/>
      <c r="BM4" s="191"/>
      <c r="BN4" s="191" t="s">
        <v>3</v>
      </c>
      <c r="BO4" s="191"/>
      <c r="BP4" s="191"/>
      <c r="BQ4" s="191"/>
      <c r="BR4" s="191"/>
      <c r="BS4" s="191"/>
      <c r="BT4" s="191"/>
      <c r="BU4" s="191"/>
      <c r="BV4" s="191"/>
      <c r="BW4" s="193"/>
      <c r="BX4" s="193"/>
      <c r="BY4" s="193"/>
      <c r="BZ4" s="191" t="s">
        <v>2</v>
      </c>
      <c r="CA4" s="191"/>
      <c r="CB4" s="191"/>
      <c r="CC4" s="191" t="s">
        <v>3</v>
      </c>
      <c r="CD4" s="191"/>
      <c r="CE4" s="191"/>
      <c r="CF4" s="191"/>
      <c r="CG4" s="191"/>
      <c r="CH4" s="191"/>
      <c r="CI4" s="191"/>
      <c r="CJ4" s="191"/>
      <c r="CK4" s="191"/>
      <c r="CL4" s="193"/>
      <c r="CM4" s="193"/>
      <c r="CN4" s="193"/>
      <c r="CO4" s="191" t="s">
        <v>2</v>
      </c>
      <c r="CP4" s="191"/>
      <c r="CQ4" s="191"/>
      <c r="CR4" s="191" t="s">
        <v>3</v>
      </c>
      <c r="CS4" s="191"/>
      <c r="CT4" s="191"/>
      <c r="CU4" s="191"/>
      <c r="CV4" s="191"/>
      <c r="CW4" s="191"/>
      <c r="CX4" s="191"/>
      <c r="CY4" s="191"/>
      <c r="CZ4" s="191"/>
      <c r="DA4" s="193"/>
      <c r="DB4" s="193"/>
      <c r="DC4" s="193"/>
      <c r="DD4" s="191" t="s">
        <v>2</v>
      </c>
      <c r="DE4" s="191"/>
      <c r="DF4" s="191"/>
      <c r="DG4" s="191" t="s">
        <v>3</v>
      </c>
      <c r="DH4" s="191"/>
      <c r="DI4" s="191"/>
      <c r="DJ4" s="191"/>
      <c r="DK4" s="191"/>
      <c r="DL4" s="191"/>
      <c r="DM4" s="191"/>
      <c r="DN4" s="191"/>
      <c r="DO4" s="191"/>
      <c r="DP4" s="193"/>
      <c r="DQ4" s="193"/>
      <c r="DR4" s="193"/>
      <c r="DS4" s="191" t="s">
        <v>2</v>
      </c>
      <c r="DT4" s="191"/>
      <c r="DU4" s="191"/>
      <c r="DV4" s="191" t="s">
        <v>3</v>
      </c>
      <c r="DW4" s="191"/>
      <c r="DX4" s="191"/>
      <c r="DY4" s="191"/>
      <c r="DZ4" s="191"/>
      <c r="EA4" s="191"/>
      <c r="EB4" s="191"/>
      <c r="EC4" s="191"/>
      <c r="ED4" s="191"/>
      <c r="EE4" s="193"/>
      <c r="EF4" s="193"/>
      <c r="EG4" s="193"/>
      <c r="EH4" s="206"/>
      <c r="EI4" s="207"/>
      <c r="EJ4" s="208"/>
      <c r="EK4" s="201"/>
      <c r="EL4" s="202"/>
      <c r="EM4" s="202"/>
      <c r="EN4" s="202"/>
      <c r="EO4" s="202"/>
      <c r="EP4" s="203"/>
      <c r="EQ4" s="201"/>
      <c r="ER4" s="202"/>
      <c r="ES4" s="202"/>
      <c r="ET4" s="202"/>
      <c r="EU4" s="202"/>
      <c r="EV4" s="203"/>
      <c r="EW4" s="206"/>
      <c r="EX4" s="207"/>
      <c r="EY4" s="208"/>
      <c r="EZ4" s="201"/>
      <c r="FA4" s="202"/>
      <c r="FB4" s="202"/>
      <c r="FC4" s="202"/>
      <c r="FD4" s="202"/>
      <c r="FE4" s="203"/>
      <c r="FF4" s="201"/>
      <c r="FG4" s="202"/>
      <c r="FH4" s="202"/>
      <c r="FI4" s="202"/>
      <c r="FJ4" s="202"/>
      <c r="FK4" s="203"/>
      <c r="FL4" s="206"/>
      <c r="FM4" s="207"/>
      <c r="FN4" s="208"/>
      <c r="FO4" s="201"/>
      <c r="FP4" s="202"/>
      <c r="FQ4" s="202"/>
      <c r="FR4" s="202"/>
      <c r="FS4" s="202"/>
      <c r="FT4" s="203"/>
      <c r="FU4" s="201"/>
      <c r="FV4" s="202"/>
      <c r="FW4" s="202"/>
      <c r="FX4" s="202"/>
      <c r="FY4" s="202"/>
      <c r="FZ4" s="203"/>
    </row>
    <row r="5" spans="1:182" s="53" customFormat="1" ht="18" customHeight="1">
      <c r="A5" s="195"/>
      <c r="B5" s="191"/>
      <c r="C5" s="191"/>
      <c r="D5" s="191"/>
      <c r="E5" s="191"/>
      <c r="F5" s="191" t="s">
        <v>19</v>
      </c>
      <c r="G5" s="191"/>
      <c r="H5" s="191"/>
      <c r="I5" s="191" t="s">
        <v>20</v>
      </c>
      <c r="J5" s="191"/>
      <c r="K5" s="191"/>
      <c r="L5" s="191" t="s">
        <v>21</v>
      </c>
      <c r="M5" s="191"/>
      <c r="N5" s="191"/>
      <c r="O5" s="196"/>
      <c r="P5" s="196"/>
      <c r="Q5" s="196"/>
      <c r="R5" s="191"/>
      <c r="S5" s="191"/>
      <c r="T5" s="191"/>
      <c r="U5" s="191" t="s">
        <v>19</v>
      </c>
      <c r="V5" s="191"/>
      <c r="W5" s="191"/>
      <c r="X5" s="191" t="s">
        <v>20</v>
      </c>
      <c r="Y5" s="191"/>
      <c r="Z5" s="191"/>
      <c r="AA5" s="191" t="s">
        <v>21</v>
      </c>
      <c r="AB5" s="191"/>
      <c r="AC5" s="191"/>
      <c r="AD5" s="193"/>
      <c r="AE5" s="193"/>
      <c r="AF5" s="193"/>
      <c r="AG5" s="191"/>
      <c r="AH5" s="191"/>
      <c r="AI5" s="191"/>
      <c r="AJ5" s="191" t="s">
        <v>19</v>
      </c>
      <c r="AK5" s="191"/>
      <c r="AL5" s="191"/>
      <c r="AM5" s="191" t="s">
        <v>20</v>
      </c>
      <c r="AN5" s="191"/>
      <c r="AO5" s="191"/>
      <c r="AP5" s="191" t="s">
        <v>21</v>
      </c>
      <c r="AQ5" s="191"/>
      <c r="AR5" s="191"/>
      <c r="AS5" s="193"/>
      <c r="AT5" s="193"/>
      <c r="AU5" s="193"/>
      <c r="AV5" s="191"/>
      <c r="AW5" s="191"/>
      <c r="AX5" s="191"/>
      <c r="AY5" s="191" t="s">
        <v>19</v>
      </c>
      <c r="AZ5" s="191"/>
      <c r="BA5" s="191"/>
      <c r="BB5" s="191" t="s">
        <v>20</v>
      </c>
      <c r="BC5" s="191"/>
      <c r="BD5" s="191"/>
      <c r="BE5" s="191" t="s">
        <v>21</v>
      </c>
      <c r="BF5" s="191"/>
      <c r="BG5" s="191"/>
      <c r="BH5" s="193"/>
      <c r="BI5" s="193"/>
      <c r="BJ5" s="193"/>
      <c r="BK5" s="191"/>
      <c r="BL5" s="191"/>
      <c r="BM5" s="191"/>
      <c r="BN5" s="191" t="s">
        <v>19</v>
      </c>
      <c r="BO5" s="191"/>
      <c r="BP5" s="191"/>
      <c r="BQ5" s="191" t="s">
        <v>20</v>
      </c>
      <c r="BR5" s="191"/>
      <c r="BS5" s="191"/>
      <c r="BT5" s="191" t="s">
        <v>21</v>
      </c>
      <c r="BU5" s="191"/>
      <c r="BV5" s="191"/>
      <c r="BW5" s="193"/>
      <c r="BX5" s="193"/>
      <c r="BY5" s="193"/>
      <c r="BZ5" s="191"/>
      <c r="CA5" s="191"/>
      <c r="CB5" s="191"/>
      <c r="CC5" s="191" t="s">
        <v>19</v>
      </c>
      <c r="CD5" s="191"/>
      <c r="CE5" s="191"/>
      <c r="CF5" s="191" t="s">
        <v>20</v>
      </c>
      <c r="CG5" s="191"/>
      <c r="CH5" s="191"/>
      <c r="CI5" s="191" t="s">
        <v>21</v>
      </c>
      <c r="CJ5" s="191"/>
      <c r="CK5" s="191"/>
      <c r="CL5" s="193"/>
      <c r="CM5" s="193"/>
      <c r="CN5" s="193"/>
      <c r="CO5" s="191"/>
      <c r="CP5" s="191"/>
      <c r="CQ5" s="191"/>
      <c r="CR5" s="191" t="s">
        <v>19</v>
      </c>
      <c r="CS5" s="191"/>
      <c r="CT5" s="191"/>
      <c r="CU5" s="191" t="s">
        <v>20</v>
      </c>
      <c r="CV5" s="191"/>
      <c r="CW5" s="191"/>
      <c r="CX5" s="191" t="s">
        <v>21</v>
      </c>
      <c r="CY5" s="191"/>
      <c r="CZ5" s="191"/>
      <c r="DA5" s="193"/>
      <c r="DB5" s="193"/>
      <c r="DC5" s="193"/>
      <c r="DD5" s="191"/>
      <c r="DE5" s="191"/>
      <c r="DF5" s="191"/>
      <c r="DG5" s="191" t="s">
        <v>19</v>
      </c>
      <c r="DH5" s="191"/>
      <c r="DI5" s="191"/>
      <c r="DJ5" s="191" t="s">
        <v>20</v>
      </c>
      <c r="DK5" s="191"/>
      <c r="DL5" s="191"/>
      <c r="DM5" s="191" t="s">
        <v>21</v>
      </c>
      <c r="DN5" s="191"/>
      <c r="DO5" s="191"/>
      <c r="DP5" s="193"/>
      <c r="DQ5" s="193"/>
      <c r="DR5" s="193"/>
      <c r="DS5" s="191"/>
      <c r="DT5" s="191"/>
      <c r="DU5" s="191"/>
      <c r="DV5" s="191" t="s">
        <v>19</v>
      </c>
      <c r="DW5" s="191"/>
      <c r="DX5" s="191"/>
      <c r="DY5" s="191" t="s">
        <v>20</v>
      </c>
      <c r="DZ5" s="191"/>
      <c r="EA5" s="191"/>
      <c r="EB5" s="191" t="s">
        <v>21</v>
      </c>
      <c r="EC5" s="191"/>
      <c r="ED5" s="191"/>
      <c r="EE5" s="193"/>
      <c r="EF5" s="193"/>
      <c r="EG5" s="193"/>
      <c r="EH5" s="201"/>
      <c r="EI5" s="202"/>
      <c r="EJ5" s="203"/>
      <c r="EK5" s="209" t="s">
        <v>31</v>
      </c>
      <c r="EL5" s="210"/>
      <c r="EM5" s="211"/>
      <c r="EN5" s="209" t="s">
        <v>32</v>
      </c>
      <c r="EO5" s="210"/>
      <c r="EP5" s="211"/>
      <c r="EQ5" s="209" t="s">
        <v>31</v>
      </c>
      <c r="ER5" s="210"/>
      <c r="ES5" s="211"/>
      <c r="ET5" s="209" t="s">
        <v>32</v>
      </c>
      <c r="EU5" s="210"/>
      <c r="EV5" s="211"/>
      <c r="EW5" s="201"/>
      <c r="EX5" s="202"/>
      <c r="EY5" s="203"/>
      <c r="EZ5" s="209" t="s">
        <v>31</v>
      </c>
      <c r="FA5" s="210"/>
      <c r="FB5" s="211"/>
      <c r="FC5" s="209" t="s">
        <v>32</v>
      </c>
      <c r="FD5" s="210"/>
      <c r="FE5" s="211"/>
      <c r="FF5" s="209" t="s">
        <v>31</v>
      </c>
      <c r="FG5" s="210"/>
      <c r="FH5" s="211"/>
      <c r="FI5" s="209" t="s">
        <v>32</v>
      </c>
      <c r="FJ5" s="210"/>
      <c r="FK5" s="211"/>
      <c r="FL5" s="201"/>
      <c r="FM5" s="202"/>
      <c r="FN5" s="203"/>
      <c r="FO5" s="209" t="s">
        <v>31</v>
      </c>
      <c r="FP5" s="210"/>
      <c r="FQ5" s="211"/>
      <c r="FR5" s="209" t="s">
        <v>32</v>
      </c>
      <c r="FS5" s="210"/>
      <c r="FT5" s="211"/>
      <c r="FU5" s="209" t="s">
        <v>31</v>
      </c>
      <c r="FV5" s="210"/>
      <c r="FW5" s="211"/>
      <c r="FX5" s="209" t="s">
        <v>32</v>
      </c>
      <c r="FY5" s="210"/>
      <c r="FZ5" s="211"/>
    </row>
    <row r="6" spans="1:182" s="53" customFormat="1" ht="18" customHeight="1">
      <c r="A6" s="195"/>
      <c r="B6" s="191"/>
      <c r="C6" s="77" t="s">
        <v>5</v>
      </c>
      <c r="D6" s="77" t="s">
        <v>6</v>
      </c>
      <c r="E6" s="77" t="s">
        <v>7</v>
      </c>
      <c r="F6" s="77" t="s">
        <v>5</v>
      </c>
      <c r="G6" s="77" t="s">
        <v>6</v>
      </c>
      <c r="H6" s="77" t="s">
        <v>7</v>
      </c>
      <c r="I6" s="77" t="s">
        <v>5</v>
      </c>
      <c r="J6" s="77" t="s">
        <v>6</v>
      </c>
      <c r="K6" s="77" t="s">
        <v>7</v>
      </c>
      <c r="L6" s="77" t="s">
        <v>5</v>
      </c>
      <c r="M6" s="77" t="s">
        <v>6</v>
      </c>
      <c r="N6" s="77" t="s">
        <v>7</v>
      </c>
      <c r="O6" s="94" t="s">
        <v>5</v>
      </c>
      <c r="P6" s="94" t="s">
        <v>6</v>
      </c>
      <c r="Q6" s="94" t="s">
        <v>7</v>
      </c>
      <c r="R6" s="77" t="s">
        <v>5</v>
      </c>
      <c r="S6" s="77" t="s">
        <v>6</v>
      </c>
      <c r="T6" s="77" t="s">
        <v>7</v>
      </c>
      <c r="U6" s="77" t="s">
        <v>5</v>
      </c>
      <c r="V6" s="77" t="s">
        <v>6</v>
      </c>
      <c r="W6" s="77" t="s">
        <v>7</v>
      </c>
      <c r="X6" s="77" t="s">
        <v>5</v>
      </c>
      <c r="Y6" s="77" t="s">
        <v>6</v>
      </c>
      <c r="Z6" s="77" t="s">
        <v>7</v>
      </c>
      <c r="AA6" s="77" t="s">
        <v>5</v>
      </c>
      <c r="AB6" s="77" t="s">
        <v>6</v>
      </c>
      <c r="AC6" s="86" t="s">
        <v>7</v>
      </c>
      <c r="AD6" s="96" t="s">
        <v>5</v>
      </c>
      <c r="AE6" s="96" t="s">
        <v>6</v>
      </c>
      <c r="AF6" s="96" t="s">
        <v>7</v>
      </c>
      <c r="AG6" s="77" t="s">
        <v>5</v>
      </c>
      <c r="AH6" s="77" t="s">
        <v>6</v>
      </c>
      <c r="AI6" s="77" t="s">
        <v>7</v>
      </c>
      <c r="AJ6" s="77" t="s">
        <v>5</v>
      </c>
      <c r="AK6" s="77" t="s">
        <v>6</v>
      </c>
      <c r="AL6" s="77" t="s">
        <v>7</v>
      </c>
      <c r="AM6" s="77" t="s">
        <v>5</v>
      </c>
      <c r="AN6" s="77" t="s">
        <v>6</v>
      </c>
      <c r="AO6" s="77" t="s">
        <v>7</v>
      </c>
      <c r="AP6" s="77" t="s">
        <v>5</v>
      </c>
      <c r="AQ6" s="77" t="s">
        <v>6</v>
      </c>
      <c r="AR6" s="77" t="s">
        <v>7</v>
      </c>
      <c r="AS6" s="96" t="s">
        <v>5</v>
      </c>
      <c r="AT6" s="96" t="s">
        <v>6</v>
      </c>
      <c r="AU6" s="96" t="s">
        <v>7</v>
      </c>
      <c r="AV6" s="77" t="s">
        <v>5</v>
      </c>
      <c r="AW6" s="77" t="s">
        <v>6</v>
      </c>
      <c r="AX6" s="77" t="s">
        <v>7</v>
      </c>
      <c r="AY6" s="77" t="s">
        <v>5</v>
      </c>
      <c r="AZ6" s="77" t="s">
        <v>6</v>
      </c>
      <c r="BA6" s="77" t="s">
        <v>7</v>
      </c>
      <c r="BB6" s="77" t="s">
        <v>5</v>
      </c>
      <c r="BC6" s="77" t="s">
        <v>6</v>
      </c>
      <c r="BD6" s="77" t="s">
        <v>7</v>
      </c>
      <c r="BE6" s="77" t="s">
        <v>5</v>
      </c>
      <c r="BF6" s="77" t="s">
        <v>6</v>
      </c>
      <c r="BG6" s="77" t="s">
        <v>7</v>
      </c>
      <c r="BH6" s="96" t="s">
        <v>5</v>
      </c>
      <c r="BI6" s="96" t="s">
        <v>6</v>
      </c>
      <c r="BJ6" s="96" t="s">
        <v>7</v>
      </c>
      <c r="BK6" s="77" t="s">
        <v>5</v>
      </c>
      <c r="BL6" s="77" t="s">
        <v>6</v>
      </c>
      <c r="BM6" s="77" t="s">
        <v>7</v>
      </c>
      <c r="BN6" s="77" t="s">
        <v>5</v>
      </c>
      <c r="BO6" s="77" t="s">
        <v>6</v>
      </c>
      <c r="BP6" s="77" t="s">
        <v>7</v>
      </c>
      <c r="BQ6" s="77" t="s">
        <v>5</v>
      </c>
      <c r="BR6" s="77" t="s">
        <v>6</v>
      </c>
      <c r="BS6" s="77" t="s">
        <v>7</v>
      </c>
      <c r="BT6" s="77" t="s">
        <v>5</v>
      </c>
      <c r="BU6" s="77" t="s">
        <v>6</v>
      </c>
      <c r="BV6" s="77" t="s">
        <v>7</v>
      </c>
      <c r="BW6" s="96" t="s">
        <v>5</v>
      </c>
      <c r="BX6" s="96" t="s">
        <v>6</v>
      </c>
      <c r="BY6" s="96" t="s">
        <v>7</v>
      </c>
      <c r="BZ6" s="77" t="s">
        <v>5</v>
      </c>
      <c r="CA6" s="77" t="s">
        <v>6</v>
      </c>
      <c r="CB6" s="77" t="s">
        <v>7</v>
      </c>
      <c r="CC6" s="77" t="s">
        <v>5</v>
      </c>
      <c r="CD6" s="77" t="s">
        <v>6</v>
      </c>
      <c r="CE6" s="77" t="s">
        <v>7</v>
      </c>
      <c r="CF6" s="77" t="s">
        <v>5</v>
      </c>
      <c r="CG6" s="77" t="s">
        <v>6</v>
      </c>
      <c r="CH6" s="77" t="s">
        <v>7</v>
      </c>
      <c r="CI6" s="77" t="s">
        <v>5</v>
      </c>
      <c r="CJ6" s="77" t="s">
        <v>6</v>
      </c>
      <c r="CK6" s="77" t="s">
        <v>7</v>
      </c>
      <c r="CL6" s="96" t="s">
        <v>5</v>
      </c>
      <c r="CM6" s="96" t="s">
        <v>6</v>
      </c>
      <c r="CN6" s="96" t="s">
        <v>7</v>
      </c>
      <c r="CO6" s="77" t="s">
        <v>5</v>
      </c>
      <c r="CP6" s="77" t="s">
        <v>6</v>
      </c>
      <c r="CQ6" s="77" t="s">
        <v>7</v>
      </c>
      <c r="CR6" s="77" t="s">
        <v>5</v>
      </c>
      <c r="CS6" s="77" t="s">
        <v>6</v>
      </c>
      <c r="CT6" s="77" t="s">
        <v>7</v>
      </c>
      <c r="CU6" s="77" t="s">
        <v>5</v>
      </c>
      <c r="CV6" s="77" t="s">
        <v>6</v>
      </c>
      <c r="CW6" s="77" t="s">
        <v>7</v>
      </c>
      <c r="CX6" s="77" t="s">
        <v>5</v>
      </c>
      <c r="CY6" s="77" t="s">
        <v>6</v>
      </c>
      <c r="CZ6" s="77" t="s">
        <v>7</v>
      </c>
      <c r="DA6" s="96" t="s">
        <v>5</v>
      </c>
      <c r="DB6" s="96" t="s">
        <v>6</v>
      </c>
      <c r="DC6" s="96" t="s">
        <v>7</v>
      </c>
      <c r="DD6" s="77" t="s">
        <v>5</v>
      </c>
      <c r="DE6" s="77" t="s">
        <v>6</v>
      </c>
      <c r="DF6" s="77" t="s">
        <v>7</v>
      </c>
      <c r="DG6" s="77" t="s">
        <v>5</v>
      </c>
      <c r="DH6" s="77" t="s">
        <v>6</v>
      </c>
      <c r="DI6" s="77" t="s">
        <v>7</v>
      </c>
      <c r="DJ6" s="77" t="s">
        <v>5</v>
      </c>
      <c r="DK6" s="77" t="s">
        <v>6</v>
      </c>
      <c r="DL6" s="77" t="s">
        <v>7</v>
      </c>
      <c r="DM6" s="77" t="s">
        <v>5</v>
      </c>
      <c r="DN6" s="77" t="s">
        <v>6</v>
      </c>
      <c r="DO6" s="77" t="s">
        <v>7</v>
      </c>
      <c r="DP6" s="96" t="s">
        <v>5</v>
      </c>
      <c r="DQ6" s="96" t="s">
        <v>6</v>
      </c>
      <c r="DR6" s="96" t="s">
        <v>7</v>
      </c>
      <c r="DS6" s="77" t="s">
        <v>5</v>
      </c>
      <c r="DT6" s="77" t="s">
        <v>6</v>
      </c>
      <c r="DU6" s="77" t="s">
        <v>7</v>
      </c>
      <c r="DV6" s="77" t="s">
        <v>5</v>
      </c>
      <c r="DW6" s="77" t="s">
        <v>6</v>
      </c>
      <c r="DX6" s="77" t="s">
        <v>7</v>
      </c>
      <c r="DY6" s="77" t="s">
        <v>5</v>
      </c>
      <c r="DZ6" s="77" t="s">
        <v>6</v>
      </c>
      <c r="EA6" s="77" t="s">
        <v>7</v>
      </c>
      <c r="EB6" s="77" t="s">
        <v>5</v>
      </c>
      <c r="EC6" s="77" t="s">
        <v>6</v>
      </c>
      <c r="ED6" s="77" t="s">
        <v>7</v>
      </c>
      <c r="EE6" s="96" t="s">
        <v>5</v>
      </c>
      <c r="EF6" s="96" t="s">
        <v>6</v>
      </c>
      <c r="EG6" s="96" t="s">
        <v>7</v>
      </c>
      <c r="EH6" s="77" t="s">
        <v>5</v>
      </c>
      <c r="EI6" s="77" t="s">
        <v>6</v>
      </c>
      <c r="EJ6" s="77" t="s">
        <v>7</v>
      </c>
      <c r="EK6" s="77" t="s">
        <v>5</v>
      </c>
      <c r="EL6" s="77" t="s">
        <v>6</v>
      </c>
      <c r="EM6" s="77" t="s">
        <v>7</v>
      </c>
      <c r="EN6" s="77" t="s">
        <v>5</v>
      </c>
      <c r="EO6" s="77" t="s">
        <v>6</v>
      </c>
      <c r="EP6" s="77" t="s">
        <v>7</v>
      </c>
      <c r="EQ6" s="77" t="s">
        <v>5</v>
      </c>
      <c r="ER6" s="77" t="s">
        <v>6</v>
      </c>
      <c r="ES6" s="77" t="s">
        <v>7</v>
      </c>
      <c r="ET6" s="77" t="s">
        <v>5</v>
      </c>
      <c r="EU6" s="77" t="s">
        <v>6</v>
      </c>
      <c r="EV6" s="77" t="s">
        <v>7</v>
      </c>
      <c r="EW6" s="77" t="s">
        <v>5</v>
      </c>
      <c r="EX6" s="77" t="s">
        <v>6</v>
      </c>
      <c r="EY6" s="77" t="s">
        <v>7</v>
      </c>
      <c r="EZ6" s="77" t="s">
        <v>5</v>
      </c>
      <c r="FA6" s="77" t="s">
        <v>6</v>
      </c>
      <c r="FB6" s="77" t="s">
        <v>7</v>
      </c>
      <c r="FC6" s="77" t="s">
        <v>5</v>
      </c>
      <c r="FD6" s="77" t="s">
        <v>6</v>
      </c>
      <c r="FE6" s="77" t="s">
        <v>7</v>
      </c>
      <c r="FF6" s="77" t="s">
        <v>5</v>
      </c>
      <c r="FG6" s="77" t="s">
        <v>6</v>
      </c>
      <c r="FH6" s="77" t="s">
        <v>7</v>
      </c>
      <c r="FI6" s="77" t="s">
        <v>5</v>
      </c>
      <c r="FJ6" s="77" t="s">
        <v>6</v>
      </c>
      <c r="FK6" s="77" t="s">
        <v>7</v>
      </c>
      <c r="FL6" s="77" t="s">
        <v>5</v>
      </c>
      <c r="FM6" s="77" t="s">
        <v>6</v>
      </c>
      <c r="FN6" s="77" t="s">
        <v>7</v>
      </c>
      <c r="FO6" s="77" t="s">
        <v>5</v>
      </c>
      <c r="FP6" s="77" t="s">
        <v>6</v>
      </c>
      <c r="FQ6" s="77" t="s">
        <v>7</v>
      </c>
      <c r="FR6" s="77" t="s">
        <v>5</v>
      </c>
      <c r="FS6" s="77" t="s">
        <v>6</v>
      </c>
      <c r="FT6" s="77" t="s">
        <v>7</v>
      </c>
      <c r="FU6" s="77" t="s">
        <v>5</v>
      </c>
      <c r="FV6" s="77" t="s">
        <v>6</v>
      </c>
      <c r="FW6" s="77" t="s">
        <v>7</v>
      </c>
      <c r="FX6" s="77" t="s">
        <v>5</v>
      </c>
      <c r="FY6" s="77" t="s">
        <v>6</v>
      </c>
      <c r="FZ6" s="77" t="s">
        <v>7</v>
      </c>
    </row>
    <row r="7" spans="1:182" s="81" customFormat="1" ht="12">
      <c r="A7" s="79">
        <v>1</v>
      </c>
      <c r="B7" s="79">
        <v>2</v>
      </c>
      <c r="C7" s="79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79">
        <v>9</v>
      </c>
      <c r="J7" s="79">
        <v>10</v>
      </c>
      <c r="K7" s="79">
        <v>11</v>
      </c>
      <c r="L7" s="79">
        <v>12</v>
      </c>
      <c r="M7" s="79">
        <v>13</v>
      </c>
      <c r="N7" s="79">
        <v>14</v>
      </c>
      <c r="O7" s="95">
        <v>15</v>
      </c>
      <c r="P7" s="95">
        <v>16</v>
      </c>
      <c r="Q7" s="95">
        <v>17</v>
      </c>
      <c r="R7" s="79">
        <v>3</v>
      </c>
      <c r="S7" s="79">
        <v>4</v>
      </c>
      <c r="T7" s="79">
        <v>5</v>
      </c>
      <c r="U7" s="79">
        <v>6</v>
      </c>
      <c r="V7" s="79">
        <v>7</v>
      </c>
      <c r="W7" s="79">
        <v>8</v>
      </c>
      <c r="X7" s="79">
        <v>9</v>
      </c>
      <c r="Y7" s="79">
        <v>10</v>
      </c>
      <c r="Z7" s="79">
        <v>11</v>
      </c>
      <c r="AA7" s="79">
        <v>12</v>
      </c>
      <c r="AB7" s="79">
        <v>13</v>
      </c>
      <c r="AC7" s="79">
        <v>14</v>
      </c>
      <c r="AD7" s="95">
        <v>15</v>
      </c>
      <c r="AE7" s="95">
        <v>16</v>
      </c>
      <c r="AF7" s="95">
        <v>17</v>
      </c>
      <c r="AG7" s="79">
        <v>3</v>
      </c>
      <c r="AH7" s="79">
        <v>4</v>
      </c>
      <c r="AI7" s="79">
        <v>5</v>
      </c>
      <c r="AJ7" s="79">
        <v>6</v>
      </c>
      <c r="AK7" s="79">
        <v>7</v>
      </c>
      <c r="AL7" s="79">
        <v>8</v>
      </c>
      <c r="AM7" s="79">
        <v>9</v>
      </c>
      <c r="AN7" s="79">
        <v>10</v>
      </c>
      <c r="AO7" s="79">
        <v>11</v>
      </c>
      <c r="AP7" s="79">
        <v>12</v>
      </c>
      <c r="AQ7" s="79">
        <v>13</v>
      </c>
      <c r="AR7" s="79">
        <v>14</v>
      </c>
      <c r="AS7" s="95">
        <v>15</v>
      </c>
      <c r="AT7" s="95">
        <v>16</v>
      </c>
      <c r="AU7" s="95">
        <v>17</v>
      </c>
      <c r="AV7" s="79">
        <v>3</v>
      </c>
      <c r="AW7" s="79">
        <v>4</v>
      </c>
      <c r="AX7" s="79">
        <v>5</v>
      </c>
      <c r="AY7" s="79">
        <v>6</v>
      </c>
      <c r="AZ7" s="79">
        <v>7</v>
      </c>
      <c r="BA7" s="79">
        <v>8</v>
      </c>
      <c r="BB7" s="79">
        <v>9</v>
      </c>
      <c r="BC7" s="79">
        <v>10</v>
      </c>
      <c r="BD7" s="79">
        <v>11</v>
      </c>
      <c r="BE7" s="79">
        <v>12</v>
      </c>
      <c r="BF7" s="79">
        <v>13</v>
      </c>
      <c r="BG7" s="79">
        <v>14</v>
      </c>
      <c r="BH7" s="95">
        <v>15</v>
      </c>
      <c r="BI7" s="95">
        <v>16</v>
      </c>
      <c r="BJ7" s="95">
        <v>17</v>
      </c>
      <c r="BK7" s="79">
        <v>3</v>
      </c>
      <c r="BL7" s="79">
        <v>4</v>
      </c>
      <c r="BM7" s="79">
        <v>5</v>
      </c>
      <c r="BN7" s="79">
        <v>6</v>
      </c>
      <c r="BO7" s="79">
        <v>7</v>
      </c>
      <c r="BP7" s="79">
        <v>8</v>
      </c>
      <c r="BQ7" s="79">
        <v>9</v>
      </c>
      <c r="BR7" s="79">
        <v>10</v>
      </c>
      <c r="BS7" s="79">
        <v>11</v>
      </c>
      <c r="BT7" s="79">
        <v>12</v>
      </c>
      <c r="BU7" s="79">
        <v>13</v>
      </c>
      <c r="BV7" s="79">
        <v>14</v>
      </c>
      <c r="BW7" s="95">
        <v>15</v>
      </c>
      <c r="BX7" s="95">
        <v>16</v>
      </c>
      <c r="BY7" s="95">
        <v>17</v>
      </c>
      <c r="BZ7" s="79">
        <v>3</v>
      </c>
      <c r="CA7" s="79">
        <v>4</v>
      </c>
      <c r="CB7" s="79">
        <v>5</v>
      </c>
      <c r="CC7" s="79">
        <v>6</v>
      </c>
      <c r="CD7" s="79">
        <v>7</v>
      </c>
      <c r="CE7" s="79">
        <v>8</v>
      </c>
      <c r="CF7" s="79">
        <v>9</v>
      </c>
      <c r="CG7" s="79">
        <v>10</v>
      </c>
      <c r="CH7" s="79">
        <v>11</v>
      </c>
      <c r="CI7" s="79">
        <v>12</v>
      </c>
      <c r="CJ7" s="79">
        <v>13</v>
      </c>
      <c r="CK7" s="79">
        <v>14</v>
      </c>
      <c r="CL7" s="95">
        <v>15</v>
      </c>
      <c r="CM7" s="95">
        <v>16</v>
      </c>
      <c r="CN7" s="95">
        <v>17</v>
      </c>
      <c r="CO7" s="79">
        <v>3</v>
      </c>
      <c r="CP7" s="79">
        <v>4</v>
      </c>
      <c r="CQ7" s="79">
        <v>5</v>
      </c>
      <c r="CR7" s="79">
        <v>6</v>
      </c>
      <c r="CS7" s="79">
        <v>7</v>
      </c>
      <c r="CT7" s="79">
        <v>8</v>
      </c>
      <c r="CU7" s="79">
        <v>9</v>
      </c>
      <c r="CV7" s="79">
        <v>10</v>
      </c>
      <c r="CW7" s="79">
        <v>11</v>
      </c>
      <c r="CX7" s="79">
        <v>12</v>
      </c>
      <c r="CY7" s="79">
        <v>13</v>
      </c>
      <c r="CZ7" s="79">
        <v>14</v>
      </c>
      <c r="DA7" s="95">
        <v>15</v>
      </c>
      <c r="DB7" s="95">
        <v>16</v>
      </c>
      <c r="DC7" s="95">
        <v>17</v>
      </c>
      <c r="DD7" s="79">
        <v>3</v>
      </c>
      <c r="DE7" s="79">
        <v>4</v>
      </c>
      <c r="DF7" s="79">
        <v>5</v>
      </c>
      <c r="DG7" s="79">
        <v>6</v>
      </c>
      <c r="DH7" s="79">
        <v>7</v>
      </c>
      <c r="DI7" s="79">
        <v>8</v>
      </c>
      <c r="DJ7" s="79">
        <v>9</v>
      </c>
      <c r="DK7" s="79">
        <v>10</v>
      </c>
      <c r="DL7" s="79">
        <v>11</v>
      </c>
      <c r="DM7" s="79">
        <v>12</v>
      </c>
      <c r="DN7" s="79">
        <v>13</v>
      </c>
      <c r="DO7" s="79">
        <v>14</v>
      </c>
      <c r="DP7" s="95">
        <v>15</v>
      </c>
      <c r="DQ7" s="95">
        <v>16</v>
      </c>
      <c r="DR7" s="95">
        <v>17</v>
      </c>
      <c r="DS7" s="79">
        <v>3</v>
      </c>
      <c r="DT7" s="79">
        <v>4</v>
      </c>
      <c r="DU7" s="79">
        <v>5</v>
      </c>
      <c r="DV7" s="79">
        <v>6</v>
      </c>
      <c r="DW7" s="79">
        <v>7</v>
      </c>
      <c r="DX7" s="79">
        <v>8</v>
      </c>
      <c r="DY7" s="79">
        <v>9</v>
      </c>
      <c r="DZ7" s="79">
        <v>10</v>
      </c>
      <c r="EA7" s="79">
        <v>11</v>
      </c>
      <c r="EB7" s="79">
        <v>12</v>
      </c>
      <c r="EC7" s="79">
        <v>13</v>
      </c>
      <c r="ED7" s="79">
        <v>14</v>
      </c>
      <c r="EE7" s="95">
        <v>15</v>
      </c>
      <c r="EF7" s="95">
        <v>16</v>
      </c>
      <c r="EG7" s="95">
        <v>17</v>
      </c>
      <c r="EH7" s="80">
        <v>3</v>
      </c>
      <c r="EI7" s="80">
        <v>4</v>
      </c>
      <c r="EJ7" s="80">
        <v>5</v>
      </c>
      <c r="EK7" s="80">
        <v>6</v>
      </c>
      <c r="EL7" s="80">
        <v>7</v>
      </c>
      <c r="EM7" s="80">
        <v>8</v>
      </c>
      <c r="EN7" s="80">
        <v>9</v>
      </c>
      <c r="EO7" s="80">
        <v>10</v>
      </c>
      <c r="EP7" s="80">
        <v>11</v>
      </c>
      <c r="EQ7" s="80">
        <v>12</v>
      </c>
      <c r="ER7" s="80">
        <v>13</v>
      </c>
      <c r="ES7" s="80">
        <v>14</v>
      </c>
      <c r="ET7" s="80">
        <v>15</v>
      </c>
      <c r="EU7" s="80">
        <v>16</v>
      </c>
      <c r="EV7" s="80">
        <v>17</v>
      </c>
      <c r="EW7" s="80">
        <v>3</v>
      </c>
      <c r="EX7" s="80">
        <v>4</v>
      </c>
      <c r="EY7" s="80">
        <v>5</v>
      </c>
      <c r="EZ7" s="80">
        <v>6</v>
      </c>
      <c r="FA7" s="80">
        <v>7</v>
      </c>
      <c r="FB7" s="80">
        <v>8</v>
      </c>
      <c r="FC7" s="80">
        <v>9</v>
      </c>
      <c r="FD7" s="80">
        <v>10</v>
      </c>
      <c r="FE7" s="80">
        <v>11</v>
      </c>
      <c r="FF7" s="80">
        <v>12</v>
      </c>
      <c r="FG7" s="80">
        <v>13</v>
      </c>
      <c r="FH7" s="80">
        <v>14</v>
      </c>
      <c r="FI7" s="80">
        <v>15</v>
      </c>
      <c r="FJ7" s="80">
        <v>16</v>
      </c>
      <c r="FK7" s="80">
        <v>17</v>
      </c>
      <c r="FL7" s="80">
        <v>3</v>
      </c>
      <c r="FM7" s="80">
        <v>4</v>
      </c>
      <c r="FN7" s="80">
        <v>5</v>
      </c>
      <c r="FO7" s="80">
        <v>6</v>
      </c>
      <c r="FP7" s="80">
        <v>7</v>
      </c>
      <c r="FQ7" s="80">
        <v>8</v>
      </c>
      <c r="FR7" s="80">
        <v>9</v>
      </c>
      <c r="FS7" s="80">
        <v>10</v>
      </c>
      <c r="FT7" s="80">
        <v>11</v>
      </c>
      <c r="FU7" s="80">
        <v>12</v>
      </c>
      <c r="FV7" s="80">
        <v>13</v>
      </c>
      <c r="FW7" s="80">
        <v>14</v>
      </c>
      <c r="FX7" s="80">
        <v>15</v>
      </c>
      <c r="FY7" s="80">
        <v>16</v>
      </c>
      <c r="FZ7" s="80">
        <v>17</v>
      </c>
    </row>
    <row r="8" spans="1:182" s="9" customFormat="1" ht="15.75" customHeight="1">
      <c r="A8" s="194" t="s">
        <v>9</v>
      </c>
      <c r="B8" s="194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212"/>
      <c r="EI8" s="213"/>
      <c r="EJ8" s="213"/>
      <c r="EK8" s="213"/>
      <c r="EL8" s="213"/>
      <c r="EM8" s="213"/>
      <c r="EN8" s="213"/>
      <c r="EO8" s="213"/>
      <c r="EP8" s="213"/>
      <c r="EQ8" s="213"/>
      <c r="ER8" s="213"/>
      <c r="ES8" s="213"/>
      <c r="ET8" s="213"/>
      <c r="EU8" s="213"/>
      <c r="EV8" s="214"/>
      <c r="EW8" s="212"/>
      <c r="EX8" s="213"/>
      <c r="EY8" s="213"/>
      <c r="EZ8" s="213"/>
      <c r="FA8" s="213"/>
      <c r="FB8" s="213"/>
      <c r="FC8" s="213"/>
      <c r="FD8" s="213"/>
      <c r="FE8" s="213"/>
      <c r="FF8" s="213"/>
      <c r="FG8" s="213"/>
      <c r="FH8" s="213"/>
      <c r="FI8" s="213"/>
      <c r="FJ8" s="213"/>
      <c r="FK8" s="214"/>
      <c r="FL8" s="212"/>
      <c r="FM8" s="213"/>
      <c r="FN8" s="213"/>
      <c r="FO8" s="213"/>
      <c r="FP8" s="213"/>
      <c r="FQ8" s="213"/>
      <c r="FR8" s="213"/>
      <c r="FS8" s="213"/>
      <c r="FT8" s="213"/>
      <c r="FU8" s="213"/>
      <c r="FV8" s="213"/>
      <c r="FW8" s="213"/>
      <c r="FX8" s="213"/>
      <c r="FY8" s="213"/>
      <c r="FZ8" s="214"/>
    </row>
    <row r="9" spans="1:182" ht="28.5" customHeight="1">
      <c r="A9" s="4">
        <v>1</v>
      </c>
      <c r="B9" s="154" t="s">
        <v>22</v>
      </c>
      <c r="C9" s="73">
        <v>479145</v>
      </c>
      <c r="D9" s="73">
        <v>361152</v>
      </c>
      <c r="E9" s="113">
        <f>C9+D9</f>
        <v>840297</v>
      </c>
      <c r="F9" s="73">
        <v>384835</v>
      </c>
      <c r="G9" s="73">
        <v>323421</v>
      </c>
      <c r="H9" s="71">
        <f>F9+G9</f>
        <v>708256</v>
      </c>
      <c r="I9" s="73">
        <v>16505</v>
      </c>
      <c r="J9" s="73">
        <v>10322</v>
      </c>
      <c r="K9" s="71">
        <f>I9+J9</f>
        <v>26827</v>
      </c>
      <c r="L9" s="73">
        <f>SUM(F9,I9)</f>
        <v>401340</v>
      </c>
      <c r="M9" s="73">
        <f>SUM(G9,J9)</f>
        <v>333743</v>
      </c>
      <c r="N9" s="73">
        <f>SUM(H9,K9)</f>
        <v>735083</v>
      </c>
      <c r="O9" s="114">
        <f>L9/C9*100</f>
        <v>83.76170052906741</v>
      </c>
      <c r="P9" s="114">
        <f>M9/D9*100</f>
        <v>92.41067472975367</v>
      </c>
      <c r="Q9" s="114">
        <f>N9/E9*100</f>
        <v>87.47895089474316</v>
      </c>
      <c r="R9" s="31">
        <v>33100</v>
      </c>
      <c r="S9" s="31">
        <v>15318</v>
      </c>
      <c r="T9" s="71">
        <f>R9+S9</f>
        <v>48418</v>
      </c>
      <c r="U9" s="31">
        <v>13581</v>
      </c>
      <c r="V9" s="31">
        <v>7780</v>
      </c>
      <c r="W9" s="71">
        <f>U9+V9</f>
        <v>21361</v>
      </c>
      <c r="X9" s="31">
        <v>2904</v>
      </c>
      <c r="Y9" s="31">
        <v>1843</v>
      </c>
      <c r="Z9" s="71">
        <f>X9+Y9</f>
        <v>4747</v>
      </c>
      <c r="AA9" s="31">
        <f>SUM(U9,X9)</f>
        <v>16485</v>
      </c>
      <c r="AB9" s="31">
        <f>SUM(V9,Y9)</f>
        <v>9623</v>
      </c>
      <c r="AC9" s="73">
        <f>SUM(W9,Z9)</f>
        <v>26108</v>
      </c>
      <c r="AD9" s="115">
        <f>IF(R9=0,"",AA9/R9*100)</f>
        <v>49.803625377643506</v>
      </c>
      <c r="AE9" s="115">
        <f>IF(S9=0,"",AB9/S9*100)</f>
        <v>62.82151716934325</v>
      </c>
      <c r="AF9" s="115">
        <f>IF(T9=0,"",AC9/T9*100)</f>
        <v>53.92209508860341</v>
      </c>
      <c r="AG9" s="71">
        <f>C9+R9</f>
        <v>512245</v>
      </c>
      <c r="AH9" s="71">
        <f>D9+S9</f>
        <v>376470</v>
      </c>
      <c r="AI9" s="71">
        <f>AG9+AH9</f>
        <v>888715</v>
      </c>
      <c r="AJ9" s="71">
        <f>F9+U9</f>
        <v>398416</v>
      </c>
      <c r="AK9" s="71">
        <f>G9+V9</f>
        <v>331201</v>
      </c>
      <c r="AL9" s="71">
        <f>AJ9+AK9</f>
        <v>729617</v>
      </c>
      <c r="AM9" s="71">
        <f>I9+X9</f>
        <v>19409</v>
      </c>
      <c r="AN9" s="71">
        <f>J9+Y9</f>
        <v>12165</v>
      </c>
      <c r="AO9" s="71">
        <f>AM9+AN9</f>
        <v>31574</v>
      </c>
      <c r="AP9" s="73">
        <f>SUM(AJ9,AM9)</f>
        <v>417825</v>
      </c>
      <c r="AQ9" s="73">
        <f>SUM(AK9,AN9)</f>
        <v>343366</v>
      </c>
      <c r="AR9" s="73">
        <f>SUM(AL9,AO9)</f>
        <v>761191</v>
      </c>
      <c r="AS9" s="114">
        <f>IF(AG9=0,"",AP9/AG9*100)</f>
        <v>81.56741403039561</v>
      </c>
      <c r="AT9" s="114">
        <f>IF(AH9=0,"",AQ9/AH9*100)</f>
        <v>91.20673626052542</v>
      </c>
      <c r="AU9" s="114">
        <f>IF(AI9=0,"",AR9/AI9*100)</f>
        <v>85.65074292658501</v>
      </c>
      <c r="AV9" s="73">
        <v>36198</v>
      </c>
      <c r="AW9" s="73">
        <v>29258</v>
      </c>
      <c r="AX9" s="71">
        <f>AV9+AW9</f>
        <v>65456</v>
      </c>
      <c r="AY9" s="73">
        <v>28677</v>
      </c>
      <c r="AZ9" s="73">
        <v>25844</v>
      </c>
      <c r="BA9" s="71">
        <f>AY9+AZ9</f>
        <v>54521</v>
      </c>
      <c r="BB9" s="73">
        <v>1296</v>
      </c>
      <c r="BC9" s="73">
        <v>893</v>
      </c>
      <c r="BD9" s="71">
        <f>BB9+BC9</f>
        <v>2189</v>
      </c>
      <c r="BE9" s="73">
        <f>SUM(AY9,BB9)</f>
        <v>29973</v>
      </c>
      <c r="BF9" s="73">
        <f>SUM(AZ9,BC9)</f>
        <v>26737</v>
      </c>
      <c r="BG9" s="73">
        <f>SUM(BA9,BD9)</f>
        <v>56710</v>
      </c>
      <c r="BH9" s="114">
        <f>IF(AV9=0,"",BE9/AV9*100)</f>
        <v>82.80291728824797</v>
      </c>
      <c r="BI9" s="114">
        <f>IF(AW9=0,"",BF9/AW9*100)</f>
        <v>91.38355321621437</v>
      </c>
      <c r="BJ9" s="114">
        <f>IF(AX9=0,"",BG9/AX9*100)</f>
        <v>86.63835248105597</v>
      </c>
      <c r="BK9" s="31">
        <v>1900</v>
      </c>
      <c r="BL9" s="31">
        <v>1236</v>
      </c>
      <c r="BM9" s="71">
        <f>BK9+BL9</f>
        <v>3136</v>
      </c>
      <c r="BN9" s="31">
        <v>769</v>
      </c>
      <c r="BO9" s="31">
        <v>645</v>
      </c>
      <c r="BP9" s="71">
        <f>BN9+BO9</f>
        <v>1414</v>
      </c>
      <c r="BQ9" s="31">
        <v>177</v>
      </c>
      <c r="BR9" s="31">
        <v>122</v>
      </c>
      <c r="BS9" s="71">
        <f>BQ9+BR9</f>
        <v>299</v>
      </c>
      <c r="BT9" s="31">
        <f>SUM(BN9,BQ9)</f>
        <v>946</v>
      </c>
      <c r="BU9" s="31">
        <f>SUM(BO9,BR9)</f>
        <v>767</v>
      </c>
      <c r="BV9" s="73">
        <f>SUM(BP9,BS9)</f>
        <v>1713</v>
      </c>
      <c r="BW9" s="114">
        <f>IF(BK9=0,"",BT9/BK9*100)</f>
        <v>49.78947368421053</v>
      </c>
      <c r="BX9" s="114">
        <f>IF(BL9=0,"",BU9/BL9*100)</f>
        <v>62.055016181229774</v>
      </c>
      <c r="BY9" s="114">
        <f>IF(BM9=0,"",BV9/BM9*100)</f>
        <v>54.62372448979592</v>
      </c>
      <c r="BZ9" s="33">
        <f>AV9+BK9</f>
        <v>38098</v>
      </c>
      <c r="CA9" s="33">
        <f>AW9+BL9</f>
        <v>30494</v>
      </c>
      <c r="CB9" s="33">
        <f>BZ9+CA9</f>
        <v>68592</v>
      </c>
      <c r="CC9" s="33">
        <f>AY9+BN9</f>
        <v>29446</v>
      </c>
      <c r="CD9" s="33">
        <f>AZ9+BO9</f>
        <v>26489</v>
      </c>
      <c r="CE9" s="33">
        <f>CC9+CD9</f>
        <v>55935</v>
      </c>
      <c r="CF9" s="33">
        <f>BB9+BQ9</f>
        <v>1473</v>
      </c>
      <c r="CG9" s="33">
        <f>BC9+BR9</f>
        <v>1015</v>
      </c>
      <c r="CH9" s="33">
        <f>CF9+CG9</f>
        <v>2488</v>
      </c>
      <c r="CI9" s="31">
        <f>SUM(CC9,CF9)</f>
        <v>30919</v>
      </c>
      <c r="CJ9" s="31">
        <f>SUM(CD9,CG9)</f>
        <v>27504</v>
      </c>
      <c r="CK9" s="31">
        <f>SUM(CE9,CH9)</f>
        <v>58423</v>
      </c>
      <c r="CL9" s="114">
        <f>IF(BZ9=0,"",CI9/BZ9*100)</f>
        <v>81.1564911543913</v>
      </c>
      <c r="CM9" s="114">
        <f>IF(CA9=0,"",CJ9/CA9*100)</f>
        <v>90.19479241818063</v>
      </c>
      <c r="CN9" s="114">
        <f>IF(CB9=0,"",CK9/CB9*100)</f>
        <v>85.17465593655237</v>
      </c>
      <c r="CO9" s="73">
        <v>16251</v>
      </c>
      <c r="CP9" s="73">
        <v>13555</v>
      </c>
      <c r="CQ9" s="71">
        <f>CO9+CP9</f>
        <v>29806</v>
      </c>
      <c r="CR9" s="73">
        <v>11635</v>
      </c>
      <c r="CS9" s="73">
        <v>9989</v>
      </c>
      <c r="CT9" s="71">
        <f>CR9+CS9</f>
        <v>21624</v>
      </c>
      <c r="CU9" s="73">
        <v>1171</v>
      </c>
      <c r="CV9" s="73">
        <v>1221</v>
      </c>
      <c r="CW9" s="71">
        <f>CU9+CV9</f>
        <v>2392</v>
      </c>
      <c r="CX9" s="73">
        <f>SUM(CR9,CU9)</f>
        <v>12806</v>
      </c>
      <c r="CY9" s="73">
        <f>SUM(CS9,CV9)</f>
        <v>11210</v>
      </c>
      <c r="CZ9" s="73">
        <f>SUM(CT9,CW9)</f>
        <v>24016</v>
      </c>
      <c r="DA9" s="114">
        <f>IF(CO9=0,"",CX9/CO9*100)</f>
        <v>78.80130453510553</v>
      </c>
      <c r="DB9" s="114">
        <f>IF(CP9=0,"",CY9/CP9*100)</f>
        <v>82.70011066027297</v>
      </c>
      <c r="DC9" s="114">
        <f>IF(CQ9=0,"",CZ9/CQ9*100)</f>
        <v>80.57438099711467</v>
      </c>
      <c r="DD9" s="31">
        <v>1266</v>
      </c>
      <c r="DE9" s="31">
        <v>1047</v>
      </c>
      <c r="DF9" s="71">
        <f>DD9+DE9</f>
        <v>2313</v>
      </c>
      <c r="DG9" s="31">
        <v>541</v>
      </c>
      <c r="DH9" s="31">
        <v>478</v>
      </c>
      <c r="DI9" s="71">
        <f>DG9+DH9</f>
        <v>1019</v>
      </c>
      <c r="DJ9" s="31">
        <v>191</v>
      </c>
      <c r="DK9" s="31">
        <v>201</v>
      </c>
      <c r="DL9" s="71">
        <f>DJ9+DK9</f>
        <v>392</v>
      </c>
      <c r="DM9" s="31">
        <f>SUM(DG9,DJ9)</f>
        <v>732</v>
      </c>
      <c r="DN9" s="31">
        <f>SUM(DH9,DK9)</f>
        <v>679</v>
      </c>
      <c r="DO9" s="31">
        <f>SUM(DI9,DL9)</f>
        <v>1411</v>
      </c>
      <c r="DP9" s="114">
        <f>IF(DD9=0,"",DM9/DD9*100)</f>
        <v>57.81990521327014</v>
      </c>
      <c r="DQ9" s="114">
        <f>IF(DE9=0,"",DN9/DE9*100)</f>
        <v>64.85195797516714</v>
      </c>
      <c r="DR9" s="114">
        <f>IF(DF9=0,"",DO9/DF9*100)</f>
        <v>61.00302637267618</v>
      </c>
      <c r="DS9" s="33">
        <f>CO9+DD9</f>
        <v>17517</v>
      </c>
      <c r="DT9" s="33">
        <f>CP9+DE9</f>
        <v>14602</v>
      </c>
      <c r="DU9" s="33">
        <f>DS9+DT9</f>
        <v>32119</v>
      </c>
      <c r="DV9" s="33">
        <f>CR9+DG9</f>
        <v>12176</v>
      </c>
      <c r="DW9" s="33">
        <f>CS9+DH9</f>
        <v>10467</v>
      </c>
      <c r="DX9" s="33">
        <f>DV9+DW9</f>
        <v>22643</v>
      </c>
      <c r="DY9" s="33">
        <f>CU9+DJ9</f>
        <v>1362</v>
      </c>
      <c r="DZ9" s="33">
        <f>CV9+DK9</f>
        <v>1422</v>
      </c>
      <c r="EA9" s="33">
        <f>DY9+DZ9</f>
        <v>2784</v>
      </c>
      <c r="EB9" s="31">
        <f>SUM(DV9,DY9)</f>
        <v>13538</v>
      </c>
      <c r="EC9" s="31">
        <f>SUM(DW9,DZ9)</f>
        <v>11889</v>
      </c>
      <c r="ED9" s="31">
        <f>SUM(DX9,EA9)</f>
        <v>25427</v>
      </c>
      <c r="EE9" s="114">
        <f>IF(DS9=0,"",EB9/DS9*100)</f>
        <v>77.28492321744591</v>
      </c>
      <c r="EF9" s="114">
        <f>IF(DT9=0,"",EC9/DT9*100)</f>
        <v>81.42035337624984</v>
      </c>
      <c r="EG9" s="114">
        <f>IF(DU9=0,"",ED9/DU9*100)</f>
        <v>79.16498022977055</v>
      </c>
      <c r="EH9" s="110">
        <f>AP9</f>
        <v>417825</v>
      </c>
      <c r="EI9" s="110">
        <f>AQ9</f>
        <v>343366</v>
      </c>
      <c r="EJ9" s="110">
        <f>AR9</f>
        <v>761191</v>
      </c>
      <c r="EK9" s="110">
        <v>111939</v>
      </c>
      <c r="EL9" s="110">
        <v>107991</v>
      </c>
      <c r="EM9" s="71">
        <f>EK9+EL9</f>
        <v>219930</v>
      </c>
      <c r="EN9" s="110">
        <v>141942</v>
      </c>
      <c r="EO9" s="110">
        <v>123791</v>
      </c>
      <c r="EP9" s="71">
        <f>EN9+EO9</f>
        <v>265733</v>
      </c>
      <c r="EQ9" s="116">
        <f>EK9/EH9%</f>
        <v>26.790881349847425</v>
      </c>
      <c r="ER9" s="116">
        <f>EL9/EI9%</f>
        <v>31.45069692398199</v>
      </c>
      <c r="ES9" s="116">
        <f>EM9/EJ9%</f>
        <v>28.892879710874144</v>
      </c>
      <c r="ET9" s="116">
        <f>EN9/EH9%</f>
        <v>33.97163884401364</v>
      </c>
      <c r="EU9" s="116">
        <f>EO9/EI9%</f>
        <v>36.05220085855909</v>
      </c>
      <c r="EV9" s="116">
        <f>EP9/EJ9%</f>
        <v>34.9101605247566</v>
      </c>
      <c r="EW9" s="110">
        <f>CI9</f>
        <v>30919</v>
      </c>
      <c r="EX9" s="110">
        <f>CJ9</f>
        <v>27504</v>
      </c>
      <c r="EY9" s="110">
        <f>CK9</f>
        <v>58423</v>
      </c>
      <c r="EZ9" s="110">
        <v>4757</v>
      </c>
      <c r="FA9" s="110">
        <v>3754</v>
      </c>
      <c r="FB9" s="71">
        <f>EZ9+FA9</f>
        <v>8511</v>
      </c>
      <c r="FC9" s="110">
        <v>9583</v>
      </c>
      <c r="FD9" s="110">
        <v>9569</v>
      </c>
      <c r="FE9" s="71">
        <f>FC9+FD9</f>
        <v>19152</v>
      </c>
      <c r="FF9" s="116">
        <f>EZ9/EW9%</f>
        <v>15.385361751673729</v>
      </c>
      <c r="FG9" s="116">
        <f>FA9/EX9%</f>
        <v>13.648923792902849</v>
      </c>
      <c r="FH9" s="116">
        <f>FB9/EY9%</f>
        <v>14.567892781952313</v>
      </c>
      <c r="FI9" s="116">
        <f>FC9/EW9%</f>
        <v>30.993887253792167</v>
      </c>
      <c r="FJ9" s="116">
        <f>FD9/EX9%</f>
        <v>34.7913030831879</v>
      </c>
      <c r="FK9" s="116">
        <f>FE9/EY9%</f>
        <v>32.78160998236996</v>
      </c>
      <c r="FL9" s="110">
        <f>EB9</f>
        <v>13538</v>
      </c>
      <c r="FM9" s="110">
        <f>EC9</f>
        <v>11889</v>
      </c>
      <c r="FN9" s="110">
        <f>ED9</f>
        <v>25427</v>
      </c>
      <c r="FO9" s="110">
        <v>1616</v>
      </c>
      <c r="FP9" s="110">
        <v>1376</v>
      </c>
      <c r="FQ9" s="71">
        <f>FO9+FP9</f>
        <v>2992</v>
      </c>
      <c r="FR9" s="110">
        <v>4167</v>
      </c>
      <c r="FS9" s="110">
        <v>3865</v>
      </c>
      <c r="FT9" s="71">
        <f>FR9+FS9</f>
        <v>8032</v>
      </c>
      <c r="FU9" s="116">
        <f>FO9/FL9%</f>
        <v>11.936770571724036</v>
      </c>
      <c r="FV9" s="116">
        <f>FP9/FM9%</f>
        <v>11.57372361005972</v>
      </c>
      <c r="FW9" s="116">
        <f>FQ9/FN9%</f>
        <v>11.76701931018209</v>
      </c>
      <c r="FX9" s="116">
        <f>FR9/FL9%</f>
        <v>30.78002659181563</v>
      </c>
      <c r="FY9" s="116">
        <f>FS9/FM9%</f>
        <v>32.50904197157036</v>
      </c>
      <c r="FZ9" s="116">
        <f>FT9/FN9%</f>
        <v>31.58846895032839</v>
      </c>
    </row>
    <row r="10" spans="1:182" ht="36" customHeight="1">
      <c r="A10" s="4">
        <v>2</v>
      </c>
      <c r="B10" s="155" t="s">
        <v>23</v>
      </c>
      <c r="C10" s="73">
        <v>33583</v>
      </c>
      <c r="D10" s="73">
        <v>28290</v>
      </c>
      <c r="E10" s="113">
        <v>61873</v>
      </c>
      <c r="F10" s="73">
        <v>31790</v>
      </c>
      <c r="G10" s="73">
        <v>27439</v>
      </c>
      <c r="H10" s="71">
        <v>59229</v>
      </c>
      <c r="I10" s="87">
        <v>0</v>
      </c>
      <c r="J10" s="87">
        <v>0</v>
      </c>
      <c r="K10" s="88">
        <v>0</v>
      </c>
      <c r="L10" s="73">
        <v>31790</v>
      </c>
      <c r="M10" s="73">
        <v>27439</v>
      </c>
      <c r="N10" s="73">
        <v>59229</v>
      </c>
      <c r="O10" s="114">
        <v>94.66098919095971</v>
      </c>
      <c r="P10" s="114">
        <v>96.9918699186992</v>
      </c>
      <c r="Q10" s="114">
        <v>95.72673056098783</v>
      </c>
      <c r="R10" s="31">
        <v>1678</v>
      </c>
      <c r="S10" s="31">
        <v>494</v>
      </c>
      <c r="T10" s="71">
        <v>2172</v>
      </c>
      <c r="U10" s="31">
        <v>1325</v>
      </c>
      <c r="V10" s="31">
        <v>384</v>
      </c>
      <c r="W10" s="71">
        <v>1709</v>
      </c>
      <c r="X10" s="98">
        <v>0</v>
      </c>
      <c r="Y10" s="93">
        <v>0</v>
      </c>
      <c r="Z10" s="88">
        <v>0</v>
      </c>
      <c r="AA10" s="31">
        <v>1325</v>
      </c>
      <c r="AB10" s="31">
        <v>384</v>
      </c>
      <c r="AC10" s="73">
        <v>1709</v>
      </c>
      <c r="AD10" s="115">
        <v>78.96305125148987</v>
      </c>
      <c r="AE10" s="115">
        <v>77.7327935222672</v>
      </c>
      <c r="AF10" s="115">
        <v>78.68324125230203</v>
      </c>
      <c r="AG10" s="71">
        <v>35261</v>
      </c>
      <c r="AH10" s="71">
        <v>28784</v>
      </c>
      <c r="AI10" s="71">
        <v>64045</v>
      </c>
      <c r="AJ10" s="71">
        <v>33115</v>
      </c>
      <c r="AK10" s="71">
        <v>27823</v>
      </c>
      <c r="AL10" s="71">
        <v>60938</v>
      </c>
      <c r="AM10" s="88">
        <v>0</v>
      </c>
      <c r="AN10" s="88">
        <v>0</v>
      </c>
      <c r="AO10" s="88">
        <v>0</v>
      </c>
      <c r="AP10" s="73">
        <v>33115</v>
      </c>
      <c r="AQ10" s="73">
        <v>27823</v>
      </c>
      <c r="AR10" s="73">
        <v>60938</v>
      </c>
      <c r="AS10" s="114">
        <v>93.91395592864637</v>
      </c>
      <c r="AT10" s="114">
        <v>96.66133963312951</v>
      </c>
      <c r="AU10" s="114">
        <v>95.14872355375127</v>
      </c>
      <c r="AV10" s="73">
        <v>1040</v>
      </c>
      <c r="AW10" s="73">
        <v>694</v>
      </c>
      <c r="AX10" s="71">
        <v>1734</v>
      </c>
      <c r="AY10" s="73">
        <v>972</v>
      </c>
      <c r="AZ10" s="73">
        <v>660</v>
      </c>
      <c r="BA10" s="71">
        <v>1632</v>
      </c>
      <c r="BB10" s="93">
        <v>0</v>
      </c>
      <c r="BC10" s="93">
        <v>0</v>
      </c>
      <c r="BD10" s="88">
        <v>0</v>
      </c>
      <c r="BE10" s="73">
        <v>972</v>
      </c>
      <c r="BF10" s="73">
        <v>660</v>
      </c>
      <c r="BG10" s="73">
        <v>1632</v>
      </c>
      <c r="BH10" s="114">
        <v>93.46153846153847</v>
      </c>
      <c r="BI10" s="114">
        <v>95.10086455331412</v>
      </c>
      <c r="BJ10" s="114">
        <v>94.11764705882352</v>
      </c>
      <c r="BK10" s="31">
        <v>90</v>
      </c>
      <c r="BL10" s="31">
        <v>24</v>
      </c>
      <c r="BM10" s="71">
        <v>114</v>
      </c>
      <c r="BN10" s="31">
        <v>63</v>
      </c>
      <c r="BO10" s="31">
        <v>18</v>
      </c>
      <c r="BP10" s="71">
        <v>81</v>
      </c>
      <c r="BQ10" s="93">
        <v>0</v>
      </c>
      <c r="BR10" s="93">
        <v>0</v>
      </c>
      <c r="BS10" s="88">
        <v>0</v>
      </c>
      <c r="BT10" s="31">
        <v>63</v>
      </c>
      <c r="BU10" s="31">
        <v>18</v>
      </c>
      <c r="BV10" s="73">
        <v>81</v>
      </c>
      <c r="BW10" s="114">
        <v>70</v>
      </c>
      <c r="BX10" s="114">
        <v>75</v>
      </c>
      <c r="BY10" s="114">
        <v>71.05263157894737</v>
      </c>
      <c r="BZ10" s="33">
        <v>1130</v>
      </c>
      <c r="CA10" s="33">
        <v>718</v>
      </c>
      <c r="CB10" s="33">
        <v>1848</v>
      </c>
      <c r="CC10" s="33">
        <v>1035</v>
      </c>
      <c r="CD10" s="33">
        <v>678</v>
      </c>
      <c r="CE10" s="33">
        <v>1713</v>
      </c>
      <c r="CF10" s="88">
        <v>0</v>
      </c>
      <c r="CG10" s="88">
        <v>0</v>
      </c>
      <c r="CH10" s="88">
        <v>0</v>
      </c>
      <c r="CI10" s="31">
        <v>1035</v>
      </c>
      <c r="CJ10" s="31">
        <v>678</v>
      </c>
      <c r="CK10" s="31">
        <v>1713</v>
      </c>
      <c r="CL10" s="114">
        <v>91.5929203539823</v>
      </c>
      <c r="CM10" s="114">
        <v>94.42896935933148</v>
      </c>
      <c r="CN10" s="114">
        <v>92.6948051948052</v>
      </c>
      <c r="CO10" s="73">
        <v>1046</v>
      </c>
      <c r="CP10" s="73">
        <v>1093</v>
      </c>
      <c r="CQ10" s="71">
        <v>2139</v>
      </c>
      <c r="CR10" s="73">
        <v>957</v>
      </c>
      <c r="CS10" s="73">
        <v>1036</v>
      </c>
      <c r="CT10" s="71">
        <v>1993</v>
      </c>
      <c r="CU10" s="93">
        <v>0</v>
      </c>
      <c r="CV10" s="93">
        <v>0</v>
      </c>
      <c r="CW10" s="88">
        <v>0</v>
      </c>
      <c r="CX10" s="73">
        <v>957</v>
      </c>
      <c r="CY10" s="73">
        <v>1036</v>
      </c>
      <c r="CZ10" s="73">
        <v>1993</v>
      </c>
      <c r="DA10" s="114">
        <v>91.49139579349904</v>
      </c>
      <c r="DB10" s="114">
        <v>94.78499542543459</v>
      </c>
      <c r="DC10" s="114">
        <v>93.17438055165965</v>
      </c>
      <c r="DD10" s="31">
        <v>130</v>
      </c>
      <c r="DE10" s="31">
        <v>53</v>
      </c>
      <c r="DF10" s="71">
        <v>183</v>
      </c>
      <c r="DG10" s="31">
        <v>92</v>
      </c>
      <c r="DH10" s="31">
        <v>36</v>
      </c>
      <c r="DI10" s="71">
        <v>128</v>
      </c>
      <c r="DJ10" s="93"/>
      <c r="DK10" s="93"/>
      <c r="DL10" s="88">
        <v>0</v>
      </c>
      <c r="DM10" s="31">
        <v>92</v>
      </c>
      <c r="DN10" s="31">
        <v>36</v>
      </c>
      <c r="DO10" s="31">
        <v>128</v>
      </c>
      <c r="DP10" s="114">
        <v>70.76923076923077</v>
      </c>
      <c r="DQ10" s="114">
        <v>67.9245283018868</v>
      </c>
      <c r="DR10" s="114">
        <v>69.94535519125684</v>
      </c>
      <c r="DS10" s="33">
        <v>1176</v>
      </c>
      <c r="DT10" s="33">
        <v>1146</v>
      </c>
      <c r="DU10" s="33">
        <v>2322</v>
      </c>
      <c r="DV10" s="33">
        <v>1049</v>
      </c>
      <c r="DW10" s="33">
        <v>1072</v>
      </c>
      <c r="DX10" s="33">
        <v>2121</v>
      </c>
      <c r="DY10" s="88">
        <v>0</v>
      </c>
      <c r="DZ10" s="88">
        <v>0</v>
      </c>
      <c r="EA10" s="88">
        <v>0</v>
      </c>
      <c r="EB10" s="31">
        <v>1049</v>
      </c>
      <c r="EC10" s="31">
        <v>1072</v>
      </c>
      <c r="ED10" s="31">
        <v>2121</v>
      </c>
      <c r="EE10" s="114">
        <v>89.20068027210884</v>
      </c>
      <c r="EF10" s="114">
        <v>93.54275741710296</v>
      </c>
      <c r="EG10" s="114">
        <v>91.343669250646</v>
      </c>
      <c r="EH10" s="110">
        <v>33115</v>
      </c>
      <c r="EI10" s="110">
        <v>27823</v>
      </c>
      <c r="EJ10" s="110">
        <v>60938</v>
      </c>
      <c r="EK10" s="110">
        <v>13647</v>
      </c>
      <c r="EL10" s="110">
        <v>13837</v>
      </c>
      <c r="EM10" s="71">
        <v>27484</v>
      </c>
      <c r="EN10" s="110">
        <v>12306</v>
      </c>
      <c r="EO10" s="110">
        <v>10450</v>
      </c>
      <c r="EP10" s="71">
        <v>22756</v>
      </c>
      <c r="EQ10" s="116">
        <v>41.21093160199306</v>
      </c>
      <c r="ER10" s="116">
        <v>49.73223591992236</v>
      </c>
      <c r="ES10" s="116">
        <v>45.10157865371361</v>
      </c>
      <c r="ET10" s="116">
        <v>37.161407217273144</v>
      </c>
      <c r="EU10" s="116">
        <v>37.55885418538619</v>
      </c>
      <c r="EV10" s="116">
        <v>37.34287308411828</v>
      </c>
      <c r="EW10" s="110">
        <v>1035</v>
      </c>
      <c r="EX10" s="110">
        <v>678</v>
      </c>
      <c r="EY10" s="110">
        <v>1713</v>
      </c>
      <c r="EZ10" s="110">
        <v>272</v>
      </c>
      <c r="FA10" s="110">
        <v>218</v>
      </c>
      <c r="FB10" s="71">
        <v>490</v>
      </c>
      <c r="FC10" s="110">
        <v>449</v>
      </c>
      <c r="FD10" s="110">
        <v>284</v>
      </c>
      <c r="FE10" s="71">
        <v>733</v>
      </c>
      <c r="FF10" s="116">
        <v>26.280193236714975</v>
      </c>
      <c r="FG10" s="116">
        <v>32.15339233038348</v>
      </c>
      <c r="FH10" s="116">
        <v>28.604786923525978</v>
      </c>
      <c r="FI10" s="116">
        <v>43.3816425120773</v>
      </c>
      <c r="FJ10" s="116">
        <v>41.88790560471976</v>
      </c>
      <c r="FK10" s="116">
        <v>42.790426152948044</v>
      </c>
      <c r="FL10" s="110">
        <v>1049</v>
      </c>
      <c r="FM10" s="110">
        <v>1072</v>
      </c>
      <c r="FN10" s="110">
        <v>2121</v>
      </c>
      <c r="FO10" s="110">
        <v>146</v>
      </c>
      <c r="FP10" s="110">
        <v>227</v>
      </c>
      <c r="FQ10" s="71">
        <v>373</v>
      </c>
      <c r="FR10" s="110">
        <v>417</v>
      </c>
      <c r="FS10" s="110">
        <v>507</v>
      </c>
      <c r="FT10" s="71">
        <v>924</v>
      </c>
      <c r="FU10" s="116">
        <v>13.918017159199238</v>
      </c>
      <c r="FV10" s="116">
        <v>21.175373134328357</v>
      </c>
      <c r="FW10" s="116">
        <v>17.586044318717587</v>
      </c>
      <c r="FX10" s="116">
        <v>39.75214489990467</v>
      </c>
      <c r="FY10" s="116">
        <v>47.29477611940298</v>
      </c>
      <c r="FZ10" s="116">
        <v>43.56435643564356</v>
      </c>
    </row>
    <row r="11" spans="1:183" s="97" customFormat="1" ht="15.75" customHeight="1">
      <c r="A11" s="190" t="s">
        <v>10</v>
      </c>
      <c r="B11" s="190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8"/>
      <c r="DF11" s="188"/>
      <c r="DG11" s="188"/>
      <c r="DH11" s="188"/>
      <c r="DI11" s="188"/>
      <c r="DJ11" s="188"/>
      <c r="DK11" s="188"/>
      <c r="DL11" s="188"/>
      <c r="DM11" s="188"/>
      <c r="DN11" s="188"/>
      <c r="DO11" s="188"/>
      <c r="DP11" s="188"/>
      <c r="DQ11" s="188"/>
      <c r="DR11" s="188"/>
      <c r="DS11" s="188"/>
      <c r="DT11" s="188"/>
      <c r="DU11" s="188"/>
      <c r="DV11" s="188"/>
      <c r="DW11" s="188"/>
      <c r="DX11" s="188"/>
      <c r="DY11" s="188"/>
      <c r="DZ11" s="188"/>
      <c r="EA11" s="188"/>
      <c r="EB11" s="188"/>
      <c r="EC11" s="188"/>
      <c r="ED11" s="188"/>
      <c r="EE11" s="188"/>
      <c r="EF11" s="188"/>
      <c r="EG11" s="188"/>
      <c r="EH11" s="117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9"/>
      <c r="EW11" s="117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9"/>
      <c r="FL11" s="117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9"/>
      <c r="GA11" s="5"/>
    </row>
    <row r="12" spans="1:182" ht="28.5">
      <c r="A12" s="4">
        <v>3</v>
      </c>
      <c r="B12" s="155" t="s">
        <v>33</v>
      </c>
      <c r="C12" s="73">
        <v>219682</v>
      </c>
      <c r="D12" s="73">
        <v>201072</v>
      </c>
      <c r="E12" s="113">
        <v>420754</v>
      </c>
      <c r="F12" s="73">
        <v>146142</v>
      </c>
      <c r="G12" s="73">
        <v>144750</v>
      </c>
      <c r="H12" s="71">
        <v>290892</v>
      </c>
      <c r="I12" s="93">
        <v>0</v>
      </c>
      <c r="J12" s="93">
        <v>0</v>
      </c>
      <c r="K12" s="98"/>
      <c r="L12" s="73">
        <v>146142</v>
      </c>
      <c r="M12" s="73">
        <v>144750</v>
      </c>
      <c r="N12" s="73">
        <v>290892</v>
      </c>
      <c r="O12" s="114">
        <v>66.52433972742419</v>
      </c>
      <c r="P12" s="114">
        <v>71.98913821914537</v>
      </c>
      <c r="Q12" s="114">
        <v>69.1358846261711</v>
      </c>
      <c r="R12" s="73">
        <v>121445</v>
      </c>
      <c r="S12" s="73">
        <v>83297</v>
      </c>
      <c r="T12" s="71">
        <v>204742</v>
      </c>
      <c r="U12" s="73">
        <v>13925</v>
      </c>
      <c r="V12" s="73">
        <v>9379</v>
      </c>
      <c r="W12" s="71">
        <v>23304</v>
      </c>
      <c r="X12" s="73">
        <v>33532</v>
      </c>
      <c r="Y12" s="73">
        <v>25012</v>
      </c>
      <c r="Z12" s="71">
        <v>58544</v>
      </c>
      <c r="AA12" s="73">
        <v>47457</v>
      </c>
      <c r="AB12" s="73">
        <v>34391</v>
      </c>
      <c r="AC12" s="71">
        <v>81848</v>
      </c>
      <c r="AD12" s="115">
        <v>39.07694841286179</v>
      </c>
      <c r="AE12" s="115">
        <v>41.2872012197318</v>
      </c>
      <c r="AF12" s="115">
        <v>39.97616512488889</v>
      </c>
      <c r="AG12" s="71">
        <v>341127</v>
      </c>
      <c r="AH12" s="71">
        <v>284369</v>
      </c>
      <c r="AI12" s="71">
        <v>625496</v>
      </c>
      <c r="AJ12" s="71">
        <v>160067</v>
      </c>
      <c r="AK12" s="71">
        <v>154129</v>
      </c>
      <c r="AL12" s="71">
        <v>314196</v>
      </c>
      <c r="AM12" s="71">
        <v>33532</v>
      </c>
      <c r="AN12" s="71">
        <v>25012</v>
      </c>
      <c r="AO12" s="71">
        <v>58544</v>
      </c>
      <c r="AP12" s="73">
        <v>193599</v>
      </c>
      <c r="AQ12" s="73">
        <v>179141</v>
      </c>
      <c r="AR12" s="71">
        <v>372740</v>
      </c>
      <c r="AS12" s="114">
        <v>56.75276363348548</v>
      </c>
      <c r="AT12" s="114">
        <v>62.99596650830435</v>
      </c>
      <c r="AU12" s="114">
        <v>59.59110849629734</v>
      </c>
      <c r="AV12" s="73">
        <v>38332</v>
      </c>
      <c r="AW12" s="73">
        <v>38362</v>
      </c>
      <c r="AX12" s="71">
        <v>76694</v>
      </c>
      <c r="AY12" s="73">
        <v>20250</v>
      </c>
      <c r="AZ12" s="73">
        <v>23043</v>
      </c>
      <c r="BA12" s="71">
        <v>43293</v>
      </c>
      <c r="BB12" s="93">
        <v>0</v>
      </c>
      <c r="BC12" s="93">
        <v>0</v>
      </c>
      <c r="BD12" s="88">
        <v>0</v>
      </c>
      <c r="BE12" s="73">
        <v>20250</v>
      </c>
      <c r="BF12" s="73">
        <v>23043</v>
      </c>
      <c r="BG12" s="73">
        <v>43293</v>
      </c>
      <c r="BH12" s="114">
        <v>52.827924449546074</v>
      </c>
      <c r="BI12" s="114">
        <v>60.06725405349044</v>
      </c>
      <c r="BJ12" s="114">
        <v>56.44900513729888</v>
      </c>
      <c r="BK12" s="31">
        <v>29959</v>
      </c>
      <c r="BL12" s="73">
        <v>23020</v>
      </c>
      <c r="BM12" s="71">
        <v>52979</v>
      </c>
      <c r="BN12" s="31">
        <v>3025</v>
      </c>
      <c r="BO12" s="31">
        <v>2295</v>
      </c>
      <c r="BP12" s="71">
        <v>5320</v>
      </c>
      <c r="BQ12" s="32">
        <v>6901</v>
      </c>
      <c r="BR12" s="32">
        <v>5855</v>
      </c>
      <c r="BS12" s="71">
        <v>12756</v>
      </c>
      <c r="BT12" s="31">
        <v>9926</v>
      </c>
      <c r="BU12" s="73">
        <v>8150</v>
      </c>
      <c r="BV12" s="71">
        <v>18076</v>
      </c>
      <c r="BW12" s="114">
        <v>33.131946994225444</v>
      </c>
      <c r="BX12" s="114">
        <v>35.40399652476108</v>
      </c>
      <c r="BY12" s="114">
        <v>34.119179297457485</v>
      </c>
      <c r="BZ12" s="33">
        <v>68291</v>
      </c>
      <c r="CA12" s="33">
        <v>61382</v>
      </c>
      <c r="CB12" s="33">
        <v>129673</v>
      </c>
      <c r="CC12" s="33">
        <v>23275</v>
      </c>
      <c r="CD12" s="33">
        <v>25338</v>
      </c>
      <c r="CE12" s="33">
        <v>48613</v>
      </c>
      <c r="CF12" s="33">
        <v>6901</v>
      </c>
      <c r="CG12" s="33">
        <v>5855</v>
      </c>
      <c r="CH12" s="33">
        <v>12756</v>
      </c>
      <c r="CI12" s="31">
        <v>30176</v>
      </c>
      <c r="CJ12" s="31">
        <v>31193</v>
      </c>
      <c r="CK12" s="33">
        <v>61369</v>
      </c>
      <c r="CL12" s="114">
        <v>44.187374617445926</v>
      </c>
      <c r="CM12" s="114">
        <v>50.81782933107426</v>
      </c>
      <c r="CN12" s="114">
        <v>47.32596608391878</v>
      </c>
      <c r="CO12" s="73">
        <v>10582</v>
      </c>
      <c r="CP12" s="73">
        <v>9639</v>
      </c>
      <c r="CQ12" s="71">
        <v>20221</v>
      </c>
      <c r="CR12" s="71">
        <v>6331</v>
      </c>
      <c r="CS12" s="73">
        <v>6097</v>
      </c>
      <c r="CT12" s="73">
        <v>12428</v>
      </c>
      <c r="CU12" s="87">
        <v>0</v>
      </c>
      <c r="CV12" s="87">
        <v>0</v>
      </c>
      <c r="CW12" s="88">
        <v>0</v>
      </c>
      <c r="CX12" s="73">
        <v>6331</v>
      </c>
      <c r="CY12" s="73">
        <v>6097</v>
      </c>
      <c r="CZ12" s="71">
        <v>12428</v>
      </c>
      <c r="DA12" s="114">
        <v>59.82800982800983</v>
      </c>
      <c r="DB12" s="114">
        <v>63.253449527959326</v>
      </c>
      <c r="DC12" s="114">
        <v>61.46085752435587</v>
      </c>
      <c r="DD12" s="73">
        <v>6850</v>
      </c>
      <c r="DE12" s="73">
        <v>5690</v>
      </c>
      <c r="DF12" s="71">
        <v>12540</v>
      </c>
      <c r="DG12" s="73">
        <v>725</v>
      </c>
      <c r="DH12" s="73">
        <v>636</v>
      </c>
      <c r="DI12" s="71">
        <v>1361</v>
      </c>
      <c r="DJ12" s="74">
        <v>1475</v>
      </c>
      <c r="DK12" s="74">
        <v>1456</v>
      </c>
      <c r="DL12" s="74">
        <v>2931</v>
      </c>
      <c r="DM12" s="73">
        <v>2200</v>
      </c>
      <c r="DN12" s="73">
        <v>2092</v>
      </c>
      <c r="DO12" s="71">
        <v>4292</v>
      </c>
      <c r="DP12" s="114">
        <v>32.11678832116788</v>
      </c>
      <c r="DQ12" s="114">
        <v>36.76625659050966</v>
      </c>
      <c r="DR12" s="114">
        <v>34.22647527910686</v>
      </c>
      <c r="DS12" s="33">
        <v>17432</v>
      </c>
      <c r="DT12" s="33">
        <v>15329</v>
      </c>
      <c r="DU12" s="33">
        <v>32761</v>
      </c>
      <c r="DV12" s="33">
        <v>7056</v>
      </c>
      <c r="DW12" s="33">
        <v>6733</v>
      </c>
      <c r="DX12" s="33">
        <v>13789</v>
      </c>
      <c r="DY12" s="33">
        <v>1475</v>
      </c>
      <c r="DZ12" s="33">
        <v>1456</v>
      </c>
      <c r="EA12" s="33">
        <v>2931</v>
      </c>
      <c r="EB12" s="31">
        <v>8531</v>
      </c>
      <c r="EC12" s="31">
        <v>8189</v>
      </c>
      <c r="ED12" s="33">
        <v>16720</v>
      </c>
      <c r="EE12" s="114">
        <v>48.93873336392841</v>
      </c>
      <c r="EF12" s="114">
        <v>53.421619153238964</v>
      </c>
      <c r="EG12" s="114">
        <v>51.036293153444646</v>
      </c>
      <c r="EH12" s="110">
        <v>193599</v>
      </c>
      <c r="EI12" s="110">
        <v>179141</v>
      </c>
      <c r="EJ12" s="110">
        <v>372740</v>
      </c>
      <c r="EK12" s="33">
        <v>73353</v>
      </c>
      <c r="EL12" s="33">
        <v>74323</v>
      </c>
      <c r="EM12" s="71">
        <v>147676</v>
      </c>
      <c r="EN12" s="110">
        <v>46314</v>
      </c>
      <c r="EO12" s="110">
        <v>48838</v>
      </c>
      <c r="EP12" s="71">
        <v>95152</v>
      </c>
      <c r="EQ12" s="116">
        <v>37.88914198936978</v>
      </c>
      <c r="ER12" s="116">
        <v>41.48854812689446</v>
      </c>
      <c r="ES12" s="116">
        <v>39.619037398722966</v>
      </c>
      <c r="ET12" s="116">
        <v>23.92264422853424</v>
      </c>
      <c r="EU12" s="116">
        <v>27.262324091079094</v>
      </c>
      <c r="EV12" s="116">
        <v>25.527713687825294</v>
      </c>
      <c r="EW12" s="110">
        <v>30176</v>
      </c>
      <c r="EX12" s="110">
        <v>31193</v>
      </c>
      <c r="EY12" s="110">
        <v>61369</v>
      </c>
      <c r="EZ12" s="33">
        <v>7018</v>
      </c>
      <c r="FA12" s="33">
        <v>8472</v>
      </c>
      <c r="FB12" s="71">
        <v>15490</v>
      </c>
      <c r="FC12" s="110">
        <v>7876</v>
      </c>
      <c r="FD12" s="110">
        <v>10015</v>
      </c>
      <c r="FE12" s="71">
        <v>17891</v>
      </c>
      <c r="FF12" s="116">
        <v>23.25689289501591</v>
      </c>
      <c r="FG12" s="116">
        <v>27.15993973006764</v>
      </c>
      <c r="FH12" s="116">
        <v>25.240756733855854</v>
      </c>
      <c r="FI12" s="116">
        <v>26.100212089077413</v>
      </c>
      <c r="FJ12" s="116">
        <v>32.10656236976244</v>
      </c>
      <c r="FK12" s="116">
        <v>29.15315550196353</v>
      </c>
      <c r="FL12" s="110">
        <v>8531</v>
      </c>
      <c r="FM12" s="110">
        <v>8189</v>
      </c>
      <c r="FN12" s="110">
        <v>16720</v>
      </c>
      <c r="FO12" s="33">
        <v>2322</v>
      </c>
      <c r="FP12" s="33">
        <v>2156</v>
      </c>
      <c r="FQ12" s="71">
        <v>4478</v>
      </c>
      <c r="FR12" s="110">
        <v>2537</v>
      </c>
      <c r="FS12" s="110">
        <v>2824</v>
      </c>
      <c r="FT12" s="71">
        <v>5361</v>
      </c>
      <c r="FU12" s="116">
        <v>27.2183800257883</v>
      </c>
      <c r="FV12" s="116">
        <v>26.328000976920258</v>
      </c>
      <c r="FW12" s="116">
        <v>26.782296650717704</v>
      </c>
      <c r="FX12" s="116">
        <v>29.738600398546478</v>
      </c>
      <c r="FY12" s="116">
        <v>34.48528513860056</v>
      </c>
      <c r="FZ12" s="116">
        <v>32.063397129186605</v>
      </c>
    </row>
    <row r="13" spans="1:182" ht="29.25" customHeight="1">
      <c r="A13" s="4">
        <v>4</v>
      </c>
      <c r="B13" s="155" t="s">
        <v>34</v>
      </c>
      <c r="C13" s="73">
        <v>103557</v>
      </c>
      <c r="D13" s="73">
        <v>98747</v>
      </c>
      <c r="E13" s="113">
        <f>C13+D13</f>
        <v>202304</v>
      </c>
      <c r="F13" s="73">
        <v>79089</v>
      </c>
      <c r="G13" s="73">
        <v>74403</v>
      </c>
      <c r="H13" s="71">
        <f>F13+G13</f>
        <v>153492</v>
      </c>
      <c r="I13" s="93">
        <v>0</v>
      </c>
      <c r="J13" s="93">
        <v>0</v>
      </c>
      <c r="K13" s="98"/>
      <c r="L13" s="73">
        <f>SUM(F13,I13)</f>
        <v>79089</v>
      </c>
      <c r="M13" s="73">
        <f>SUM(G13,J13)</f>
        <v>74403</v>
      </c>
      <c r="N13" s="73">
        <f>SUM(H13,K13)</f>
        <v>153492</v>
      </c>
      <c r="O13" s="114">
        <f>L13/C13*100</f>
        <v>76.37243257336539</v>
      </c>
      <c r="P13" s="114">
        <f>M13/D13*100</f>
        <v>75.34709915237931</v>
      </c>
      <c r="Q13" s="114">
        <f>N13/E13*100</f>
        <v>75.87195507750711</v>
      </c>
      <c r="R13" s="31">
        <v>14046</v>
      </c>
      <c r="S13" s="31">
        <v>12311</v>
      </c>
      <c r="T13" s="71">
        <f>R13+S13</f>
        <v>26357</v>
      </c>
      <c r="U13" s="31">
        <v>6064</v>
      </c>
      <c r="V13" s="31">
        <v>5343</v>
      </c>
      <c r="W13" s="71">
        <f>U13+V13</f>
        <v>11407</v>
      </c>
      <c r="X13" s="98"/>
      <c r="Y13" s="98"/>
      <c r="Z13" s="88">
        <f>X13+Y13</f>
        <v>0</v>
      </c>
      <c r="AA13" s="31">
        <f>SUM(U13,X13)</f>
        <v>6064</v>
      </c>
      <c r="AB13" s="31">
        <f>SUM(V13,Y13)</f>
        <v>5343</v>
      </c>
      <c r="AC13" s="71">
        <f>SUM(AA13,AB13)</f>
        <v>11407</v>
      </c>
      <c r="AD13" s="115">
        <f>IF(R13=0,"",AA13/R13*100)</f>
        <v>43.172433433005835</v>
      </c>
      <c r="AE13" s="115">
        <f>IF(S13=0,"",AB13/S13*100)</f>
        <v>43.400211193241816</v>
      </c>
      <c r="AF13" s="115">
        <f>IF(T13=0,"",AC13/T13*100)</f>
        <v>43.278825359487044</v>
      </c>
      <c r="AG13" s="71">
        <f>C13+R13</f>
        <v>117603</v>
      </c>
      <c r="AH13" s="71">
        <f>D13+S13</f>
        <v>111058</v>
      </c>
      <c r="AI13" s="71">
        <f>AG13+AH13</f>
        <v>228661</v>
      </c>
      <c r="AJ13" s="71">
        <f>F13+U13</f>
        <v>85153</v>
      </c>
      <c r="AK13" s="71">
        <f>G13+V13</f>
        <v>79746</v>
      </c>
      <c r="AL13" s="71">
        <f>AJ13+AK13</f>
        <v>164899</v>
      </c>
      <c r="AM13" s="88">
        <f>I13+X13</f>
        <v>0</v>
      </c>
      <c r="AN13" s="88">
        <f>J13+Y13</f>
        <v>0</v>
      </c>
      <c r="AO13" s="88">
        <f>AM13+AN13</f>
        <v>0</v>
      </c>
      <c r="AP13" s="73">
        <f>SUM(AJ13,AM13)</f>
        <v>85153</v>
      </c>
      <c r="AQ13" s="73">
        <f>SUM(AK13,AN13)</f>
        <v>79746</v>
      </c>
      <c r="AR13" s="71">
        <f>SUM(AP13,AQ13)</f>
        <v>164899</v>
      </c>
      <c r="AS13" s="114">
        <f>IF(AG13=0,"",AP13/AG13*100)</f>
        <v>72.4071664838482</v>
      </c>
      <c r="AT13" s="114">
        <f>IF(AH13=0,"",AQ13/AH13*100)</f>
        <v>71.80572313565885</v>
      </c>
      <c r="AU13" s="114">
        <f>IF(AI13=0,"",AR13/AI13*100)</f>
        <v>72.11505241383533</v>
      </c>
      <c r="AV13" s="73">
        <v>8967</v>
      </c>
      <c r="AW13" s="73">
        <v>7674</v>
      </c>
      <c r="AX13" s="71">
        <f>AV13+AW13</f>
        <v>16641</v>
      </c>
      <c r="AY13" s="73">
        <v>6563</v>
      </c>
      <c r="AZ13" s="73">
        <v>5505</v>
      </c>
      <c r="BA13" s="71">
        <f>AY13+AZ13</f>
        <v>12068</v>
      </c>
      <c r="BB13" s="93"/>
      <c r="BC13" s="93"/>
      <c r="BD13" s="88">
        <f>BB13+BC13</f>
        <v>0</v>
      </c>
      <c r="BE13" s="73">
        <f>SUM(AY13,BB13)</f>
        <v>6563</v>
      </c>
      <c r="BF13" s="73">
        <f>SUM(AZ13,BC13)</f>
        <v>5505</v>
      </c>
      <c r="BG13" s="73">
        <f>SUM(BA13,BD13)</f>
        <v>12068</v>
      </c>
      <c r="BH13" s="114">
        <f>IF(AV13=0,"",BE13/AV13*100)</f>
        <v>73.19058771049404</v>
      </c>
      <c r="BI13" s="114">
        <f>IF(AW13=0,"",BF13/AW13*100)</f>
        <v>71.7357310398749</v>
      </c>
      <c r="BJ13" s="114">
        <f>IF(AX13=0,"",BG13/AX13*100)</f>
        <v>72.51968030767382</v>
      </c>
      <c r="BK13" s="31">
        <v>1248</v>
      </c>
      <c r="BL13" s="31">
        <v>926</v>
      </c>
      <c r="BM13" s="71">
        <f>BK13+BL13</f>
        <v>2174</v>
      </c>
      <c r="BN13" s="31">
        <v>525</v>
      </c>
      <c r="BO13" s="31">
        <v>387</v>
      </c>
      <c r="BP13" s="71">
        <f>BN13+BO13</f>
        <v>912</v>
      </c>
      <c r="BQ13" s="87">
        <v>0</v>
      </c>
      <c r="BR13" s="87">
        <v>0</v>
      </c>
      <c r="BS13" s="88">
        <f>BQ13+BR13</f>
        <v>0</v>
      </c>
      <c r="BT13" s="31">
        <f>SUM(BN13,BQ13)</f>
        <v>525</v>
      </c>
      <c r="BU13" s="31">
        <f>SUM(BO13,BR13)</f>
        <v>387</v>
      </c>
      <c r="BV13" s="71">
        <f>SUM(BT13,BU13)</f>
        <v>912</v>
      </c>
      <c r="BW13" s="114">
        <f>IF(BK13=0,"",BT13/BK13*100)</f>
        <v>42.06730769230769</v>
      </c>
      <c r="BX13" s="114">
        <f>IF(BL13=0,"",BU13/BL13*100)</f>
        <v>41.792656587473004</v>
      </c>
      <c r="BY13" s="114">
        <f>IF(BM13=0,"",BV13/BM13*100)</f>
        <v>41.95032198712052</v>
      </c>
      <c r="BZ13" s="33">
        <f>AV13+BK13</f>
        <v>10215</v>
      </c>
      <c r="CA13" s="33">
        <f>AW13+BL13</f>
        <v>8600</v>
      </c>
      <c r="CB13" s="33">
        <f>BZ13+CA13</f>
        <v>18815</v>
      </c>
      <c r="CC13" s="33">
        <f>AY13+BN13</f>
        <v>7088</v>
      </c>
      <c r="CD13" s="33">
        <f>AZ13+BO13</f>
        <v>5892</v>
      </c>
      <c r="CE13" s="33">
        <f>CC13+CD13</f>
        <v>12980</v>
      </c>
      <c r="CF13" s="88">
        <f>BB13+BQ13</f>
        <v>0</v>
      </c>
      <c r="CG13" s="88">
        <f>BC13+BR13</f>
        <v>0</v>
      </c>
      <c r="CH13" s="88">
        <f>CF13+CG13</f>
        <v>0</v>
      </c>
      <c r="CI13" s="31">
        <f>SUM(CC13,CF13)</f>
        <v>7088</v>
      </c>
      <c r="CJ13" s="31">
        <f>SUM(CD13,CG13)</f>
        <v>5892</v>
      </c>
      <c r="CK13" s="33">
        <f>SUM(CI13,CJ13)</f>
        <v>12980</v>
      </c>
      <c r="CL13" s="114">
        <f>IF(BZ13=0,"",CI13/BZ13*100)</f>
        <v>69.38815467449828</v>
      </c>
      <c r="CM13" s="114">
        <f>IF(CA13=0,"",CJ13/CA13*100)</f>
        <v>68.51162790697674</v>
      </c>
      <c r="CN13" s="114">
        <f>IF(CB13=0,"",CK13/CB13*100)</f>
        <v>68.9875099654531</v>
      </c>
      <c r="CO13" s="73">
        <v>20436</v>
      </c>
      <c r="CP13" s="73">
        <v>19166</v>
      </c>
      <c r="CQ13" s="71">
        <f>CO13+CP13</f>
        <v>39602</v>
      </c>
      <c r="CR13" s="73">
        <v>13909</v>
      </c>
      <c r="CS13" s="73">
        <v>12892</v>
      </c>
      <c r="CT13" s="73">
        <f>CR13+CS13</f>
        <v>26801</v>
      </c>
      <c r="CU13" s="93"/>
      <c r="CV13" s="93"/>
      <c r="CW13" s="88">
        <f>CU13+CV13</f>
        <v>0</v>
      </c>
      <c r="CX13" s="73">
        <f>SUM(CR13,CU13)</f>
        <v>13909</v>
      </c>
      <c r="CY13" s="73">
        <f>SUM(CS13,CV13)</f>
        <v>12892</v>
      </c>
      <c r="CZ13" s="71">
        <f>SUM(CX13,CY13)</f>
        <v>26801</v>
      </c>
      <c r="DA13" s="114">
        <f>IF(CO13=0,"",CX13/CO13*100)</f>
        <v>68.06126443531024</v>
      </c>
      <c r="DB13" s="114">
        <f>IF(CP13=0,"",CY13/CP13*100)</f>
        <v>67.26494834602943</v>
      </c>
      <c r="DC13" s="114">
        <f>IF(CQ13=0,"",CZ13/CQ13*100)</f>
        <v>67.67587495581031</v>
      </c>
      <c r="DD13" s="31">
        <v>3871</v>
      </c>
      <c r="DE13" s="31">
        <v>3867</v>
      </c>
      <c r="DF13" s="71">
        <f>DD13+DE13</f>
        <v>7738</v>
      </c>
      <c r="DG13" s="31">
        <v>1475</v>
      </c>
      <c r="DH13" s="31">
        <v>1565</v>
      </c>
      <c r="DI13" s="71">
        <f>DG13+DH13</f>
        <v>3040</v>
      </c>
      <c r="DJ13" s="93"/>
      <c r="DK13" s="93"/>
      <c r="DL13" s="93">
        <f>SUM(DJ13:DK13)</f>
        <v>0</v>
      </c>
      <c r="DM13" s="31">
        <f>SUM(DG13,DJ13)</f>
        <v>1475</v>
      </c>
      <c r="DN13" s="31">
        <f>SUM(DH13,DK13)</f>
        <v>1565</v>
      </c>
      <c r="DO13" s="33">
        <f>SUM(DM13,DN13)</f>
        <v>3040</v>
      </c>
      <c r="DP13" s="114">
        <f>IF(DD13=0,"",DM13/DD13*100)</f>
        <v>38.10384913459055</v>
      </c>
      <c r="DQ13" s="114">
        <f>IF(DE13=0,"",DN13/DE13*100)</f>
        <v>40.470649081975694</v>
      </c>
      <c r="DR13" s="114">
        <f>IF(DF13=0,"",DO13/DF13*100)</f>
        <v>39.28663737399845</v>
      </c>
      <c r="DS13" s="33">
        <f>CO13+DD13</f>
        <v>24307</v>
      </c>
      <c r="DT13" s="33">
        <f>CP13+DE13</f>
        <v>23033</v>
      </c>
      <c r="DU13" s="33">
        <f>DS13+DT13</f>
        <v>47340</v>
      </c>
      <c r="DV13" s="33">
        <f>CR13+DG13</f>
        <v>15384</v>
      </c>
      <c r="DW13" s="33">
        <f>CS13+DH13</f>
        <v>14457</v>
      </c>
      <c r="DX13" s="33">
        <f>DV13+DW13</f>
        <v>29841</v>
      </c>
      <c r="DY13" s="88">
        <f>CU13+DJ13</f>
        <v>0</v>
      </c>
      <c r="DZ13" s="88">
        <f>CV13+DK13</f>
        <v>0</v>
      </c>
      <c r="EA13" s="88">
        <f>DY13+DZ13</f>
        <v>0</v>
      </c>
      <c r="EB13" s="31">
        <f>SUM(DV13,DY13)</f>
        <v>15384</v>
      </c>
      <c r="EC13" s="31">
        <f>SUM(DW13,DZ13)</f>
        <v>14457</v>
      </c>
      <c r="ED13" s="33">
        <f>SUM(EB13,EC13)</f>
        <v>29841</v>
      </c>
      <c r="EE13" s="114">
        <f>IF(DS13=0,"",EB13/DS13*100)</f>
        <v>63.290410169909904</v>
      </c>
      <c r="EF13" s="114">
        <f>IF(DT13=0,"",EC13/DT13*100)</f>
        <v>62.76646550601311</v>
      </c>
      <c r="EG13" s="114">
        <f>IF(DU13=0,"",ED13/DU13*100)</f>
        <v>63.03548795944233</v>
      </c>
      <c r="EH13" s="110">
        <f>AP13</f>
        <v>85153</v>
      </c>
      <c r="EI13" s="110">
        <f>AQ13</f>
        <v>79746</v>
      </c>
      <c r="EJ13" s="110">
        <f>AR13</f>
        <v>164899</v>
      </c>
      <c r="EK13" s="71">
        <v>2548</v>
      </c>
      <c r="EL13" s="71">
        <v>3044</v>
      </c>
      <c r="EM13" s="71">
        <f>EK13+EL13</f>
        <v>5592</v>
      </c>
      <c r="EN13" s="110">
        <v>10678</v>
      </c>
      <c r="EO13" s="110">
        <v>9751</v>
      </c>
      <c r="EP13" s="71">
        <f>EN13+EO13</f>
        <v>20429</v>
      </c>
      <c r="EQ13" s="116">
        <f>EK13/EH13%</f>
        <v>2.9922609890432517</v>
      </c>
      <c r="ER13" s="116">
        <f>EL13/EI13%</f>
        <v>3.817119353948787</v>
      </c>
      <c r="ES13" s="116">
        <f>EM13/EJ13%</f>
        <v>3.391166714170492</v>
      </c>
      <c r="ET13" s="116">
        <f>EN13/EH13%</f>
        <v>12.539781334773878</v>
      </c>
      <c r="EU13" s="116">
        <f>EO13/EI13%</f>
        <v>12.227572542823465</v>
      </c>
      <c r="EV13" s="116">
        <f>EP13/EJ13%</f>
        <v>12.388795565770563</v>
      </c>
      <c r="EW13" s="110">
        <f>CI13</f>
        <v>7088</v>
      </c>
      <c r="EX13" s="110">
        <f>CJ13</f>
        <v>5892</v>
      </c>
      <c r="EY13" s="110">
        <f>CK13</f>
        <v>12980</v>
      </c>
      <c r="EZ13" s="71">
        <v>160</v>
      </c>
      <c r="FA13" s="71">
        <v>147</v>
      </c>
      <c r="FB13" s="71">
        <f>EZ13+FA13</f>
        <v>307</v>
      </c>
      <c r="FC13" s="110">
        <v>755</v>
      </c>
      <c r="FD13" s="110">
        <v>573</v>
      </c>
      <c r="FE13" s="71">
        <f>FC13+FD13</f>
        <v>1328</v>
      </c>
      <c r="FF13" s="116">
        <f>EZ13/EW13%</f>
        <v>2.2573363431151243</v>
      </c>
      <c r="FG13" s="116">
        <f>FA13/EX13%</f>
        <v>2.494908350305499</v>
      </c>
      <c r="FH13" s="116">
        <f>FB13/EY13%</f>
        <v>2.36517719568567</v>
      </c>
      <c r="FI13" s="116">
        <f>FC13/EW13%</f>
        <v>10.651805869074494</v>
      </c>
      <c r="FJ13" s="116">
        <f>FD13/EX13%</f>
        <v>9.725050916496945</v>
      </c>
      <c r="FK13" s="116">
        <f>FE13/EY13%</f>
        <v>10.231124807395993</v>
      </c>
      <c r="FL13" s="110">
        <f>EB13</f>
        <v>15384</v>
      </c>
      <c r="FM13" s="110">
        <f>EC13</f>
        <v>14457</v>
      </c>
      <c r="FN13" s="110">
        <f>ED13</f>
        <v>29841</v>
      </c>
      <c r="FO13" s="71">
        <v>170</v>
      </c>
      <c r="FP13" s="71">
        <v>199</v>
      </c>
      <c r="FQ13" s="71">
        <f>FO13+FP13</f>
        <v>369</v>
      </c>
      <c r="FR13" s="110">
        <v>1137</v>
      </c>
      <c r="FS13" s="110">
        <v>1003</v>
      </c>
      <c r="FT13" s="71">
        <f>FR13+FS13</f>
        <v>2140</v>
      </c>
      <c r="FU13" s="116">
        <f>FO13/FL13%</f>
        <v>1.1050442017680706</v>
      </c>
      <c r="FV13" s="116">
        <f>FP13/FM13%</f>
        <v>1.3764958151760394</v>
      </c>
      <c r="FW13" s="116">
        <f>FQ13/FN13%</f>
        <v>1.2365537347944102</v>
      </c>
      <c r="FX13" s="116">
        <f>FR13/FL13%</f>
        <v>7.390795631825273</v>
      </c>
      <c r="FY13" s="116">
        <f>FS13/FM13%</f>
        <v>6.937815591063153</v>
      </c>
      <c r="FZ13" s="116">
        <f>FT13/FN13%</f>
        <v>7.171341442981133</v>
      </c>
    </row>
    <row r="14" spans="1:183" s="17" customFormat="1" ht="19.5" customHeight="1">
      <c r="A14" s="4">
        <v>5</v>
      </c>
      <c r="B14" s="155" t="s">
        <v>79</v>
      </c>
      <c r="C14" s="73">
        <v>29</v>
      </c>
      <c r="D14" s="73">
        <v>330</v>
      </c>
      <c r="E14" s="113">
        <v>359</v>
      </c>
      <c r="F14" s="73">
        <v>29</v>
      </c>
      <c r="G14" s="73">
        <v>323</v>
      </c>
      <c r="H14" s="71">
        <v>352</v>
      </c>
      <c r="I14" s="100">
        <v>0</v>
      </c>
      <c r="J14" s="74">
        <v>5</v>
      </c>
      <c r="K14" s="69">
        <v>5</v>
      </c>
      <c r="L14" s="69">
        <v>29</v>
      </c>
      <c r="M14" s="69">
        <v>328</v>
      </c>
      <c r="N14" s="69">
        <v>357</v>
      </c>
      <c r="O14" s="114">
        <v>100</v>
      </c>
      <c r="P14" s="114">
        <v>99.39393939393939</v>
      </c>
      <c r="Q14" s="114">
        <v>99.44289693593315</v>
      </c>
      <c r="R14" s="87"/>
      <c r="S14" s="87"/>
      <c r="T14" s="88">
        <v>0</v>
      </c>
      <c r="U14" s="87"/>
      <c r="V14" s="87"/>
      <c r="W14" s="88">
        <v>0</v>
      </c>
      <c r="X14" s="98"/>
      <c r="Y14" s="93"/>
      <c r="Z14" s="88">
        <v>0</v>
      </c>
      <c r="AA14" s="98">
        <v>0</v>
      </c>
      <c r="AB14" s="98">
        <v>0</v>
      </c>
      <c r="AC14" s="88">
        <v>0</v>
      </c>
      <c r="AD14" s="120" t="s">
        <v>98</v>
      </c>
      <c r="AE14" s="120" t="s">
        <v>98</v>
      </c>
      <c r="AF14" s="120" t="s">
        <v>98</v>
      </c>
      <c r="AG14" s="71">
        <v>29</v>
      </c>
      <c r="AH14" s="71">
        <v>330</v>
      </c>
      <c r="AI14" s="71">
        <v>359</v>
      </c>
      <c r="AJ14" s="71">
        <v>29</v>
      </c>
      <c r="AK14" s="71">
        <v>323</v>
      </c>
      <c r="AL14" s="71">
        <v>352</v>
      </c>
      <c r="AM14" s="101">
        <v>0</v>
      </c>
      <c r="AN14" s="71">
        <v>5</v>
      </c>
      <c r="AO14" s="71">
        <v>5</v>
      </c>
      <c r="AP14" s="69">
        <v>29</v>
      </c>
      <c r="AQ14" s="69">
        <v>328</v>
      </c>
      <c r="AR14" s="71">
        <v>357</v>
      </c>
      <c r="AS14" s="114">
        <v>100</v>
      </c>
      <c r="AT14" s="114">
        <v>99.39393939393939</v>
      </c>
      <c r="AU14" s="114">
        <v>99.44289693593315</v>
      </c>
      <c r="AV14" s="73">
        <v>2</v>
      </c>
      <c r="AW14" s="73">
        <v>12</v>
      </c>
      <c r="AX14" s="71">
        <v>14</v>
      </c>
      <c r="AY14" s="73">
        <v>2</v>
      </c>
      <c r="AZ14" s="73">
        <v>12</v>
      </c>
      <c r="BA14" s="71">
        <v>14</v>
      </c>
      <c r="BB14" s="100">
        <v>0</v>
      </c>
      <c r="BC14" s="100">
        <v>0</v>
      </c>
      <c r="BD14" s="101">
        <v>0</v>
      </c>
      <c r="BE14" s="73">
        <v>2</v>
      </c>
      <c r="BF14" s="73">
        <v>12</v>
      </c>
      <c r="BG14" s="73">
        <v>14</v>
      </c>
      <c r="BH14" s="114">
        <v>100</v>
      </c>
      <c r="BI14" s="114">
        <v>100</v>
      </c>
      <c r="BJ14" s="114">
        <v>100</v>
      </c>
      <c r="BK14" s="87"/>
      <c r="BL14" s="87"/>
      <c r="BM14" s="88">
        <v>0</v>
      </c>
      <c r="BN14" s="87"/>
      <c r="BO14" s="87"/>
      <c r="BP14" s="88">
        <v>0</v>
      </c>
      <c r="BQ14" s="93"/>
      <c r="BR14" s="93"/>
      <c r="BS14" s="88">
        <v>0</v>
      </c>
      <c r="BT14" s="98">
        <v>0</v>
      </c>
      <c r="BU14" s="98"/>
      <c r="BV14" s="88">
        <v>0</v>
      </c>
      <c r="BW14" s="121" t="s">
        <v>98</v>
      </c>
      <c r="BX14" s="121" t="s">
        <v>98</v>
      </c>
      <c r="BY14" s="121" t="s">
        <v>98</v>
      </c>
      <c r="BZ14" s="33">
        <v>2</v>
      </c>
      <c r="CA14" s="33">
        <v>12</v>
      </c>
      <c r="CB14" s="33">
        <v>14</v>
      </c>
      <c r="CC14" s="33">
        <v>2</v>
      </c>
      <c r="CD14" s="33">
        <v>12</v>
      </c>
      <c r="CE14" s="33">
        <v>14</v>
      </c>
      <c r="CF14" s="101">
        <v>0</v>
      </c>
      <c r="CG14" s="101">
        <v>0</v>
      </c>
      <c r="CH14" s="101">
        <v>0</v>
      </c>
      <c r="CI14" s="99">
        <v>2</v>
      </c>
      <c r="CJ14" s="99">
        <v>12</v>
      </c>
      <c r="CK14" s="33">
        <v>14</v>
      </c>
      <c r="CL14" s="114">
        <v>100</v>
      </c>
      <c r="CM14" s="114">
        <v>100</v>
      </c>
      <c r="CN14" s="114">
        <v>100</v>
      </c>
      <c r="CO14" s="73">
        <v>0</v>
      </c>
      <c r="CP14" s="73">
        <v>13</v>
      </c>
      <c r="CQ14" s="71">
        <v>13</v>
      </c>
      <c r="CR14" s="102">
        <v>0</v>
      </c>
      <c r="CS14" s="73">
        <v>13</v>
      </c>
      <c r="CT14" s="73">
        <v>13</v>
      </c>
      <c r="CU14" s="100">
        <v>0</v>
      </c>
      <c r="CV14" s="100">
        <v>0</v>
      </c>
      <c r="CW14" s="101">
        <v>0</v>
      </c>
      <c r="CX14" s="103">
        <v>0</v>
      </c>
      <c r="CY14" s="69">
        <v>13</v>
      </c>
      <c r="CZ14" s="71">
        <v>13</v>
      </c>
      <c r="DA14" s="122">
        <v>0</v>
      </c>
      <c r="DB14" s="114">
        <v>100</v>
      </c>
      <c r="DC14" s="114">
        <v>100</v>
      </c>
      <c r="DD14" s="87"/>
      <c r="DE14" s="87"/>
      <c r="DF14" s="88">
        <v>0</v>
      </c>
      <c r="DG14" s="87"/>
      <c r="DH14" s="87"/>
      <c r="DI14" s="88">
        <v>0</v>
      </c>
      <c r="DJ14" s="93"/>
      <c r="DK14" s="93"/>
      <c r="DL14" s="93">
        <v>0</v>
      </c>
      <c r="DM14" s="98">
        <v>0</v>
      </c>
      <c r="DN14" s="98">
        <v>0</v>
      </c>
      <c r="DO14" s="88">
        <v>0</v>
      </c>
      <c r="DP14" s="121" t="s">
        <v>98</v>
      </c>
      <c r="DQ14" s="121" t="s">
        <v>98</v>
      </c>
      <c r="DR14" s="121" t="s">
        <v>98</v>
      </c>
      <c r="DS14" s="104">
        <v>0</v>
      </c>
      <c r="DT14" s="33">
        <v>13</v>
      </c>
      <c r="DU14" s="33">
        <v>13</v>
      </c>
      <c r="DV14" s="104">
        <v>0</v>
      </c>
      <c r="DW14" s="33">
        <v>13</v>
      </c>
      <c r="DX14" s="33">
        <v>13</v>
      </c>
      <c r="DY14" s="101">
        <v>0</v>
      </c>
      <c r="DZ14" s="101">
        <v>0</v>
      </c>
      <c r="EA14" s="101">
        <v>0</v>
      </c>
      <c r="EB14" s="105">
        <v>0</v>
      </c>
      <c r="EC14" s="99">
        <v>13</v>
      </c>
      <c r="ED14" s="33">
        <v>13</v>
      </c>
      <c r="EE14" s="122">
        <v>0</v>
      </c>
      <c r="EF14" s="114">
        <v>100</v>
      </c>
      <c r="EG14" s="114">
        <v>100</v>
      </c>
      <c r="EH14" s="110">
        <v>29</v>
      </c>
      <c r="EI14" s="110">
        <v>328</v>
      </c>
      <c r="EJ14" s="110">
        <v>357</v>
      </c>
      <c r="EK14" s="71">
        <v>17</v>
      </c>
      <c r="EL14" s="71">
        <v>92</v>
      </c>
      <c r="EM14" s="71">
        <v>109</v>
      </c>
      <c r="EN14" s="110">
        <v>12</v>
      </c>
      <c r="EO14" s="110">
        <v>146</v>
      </c>
      <c r="EP14" s="71">
        <v>158</v>
      </c>
      <c r="EQ14" s="116">
        <v>58.62068965517242</v>
      </c>
      <c r="ER14" s="116">
        <v>28.04878048780488</v>
      </c>
      <c r="ES14" s="116">
        <v>30.532212885154063</v>
      </c>
      <c r="ET14" s="116">
        <v>41.37931034482759</v>
      </c>
      <c r="EU14" s="116">
        <v>44.51219512195122</v>
      </c>
      <c r="EV14" s="116">
        <v>44.25770308123249</v>
      </c>
      <c r="EW14" s="110">
        <v>2</v>
      </c>
      <c r="EX14" s="110">
        <v>12</v>
      </c>
      <c r="EY14" s="110">
        <v>14</v>
      </c>
      <c r="EZ14" s="71">
        <v>1</v>
      </c>
      <c r="FA14" s="101">
        <v>0</v>
      </c>
      <c r="FB14" s="71">
        <v>1</v>
      </c>
      <c r="FC14" s="110">
        <v>1</v>
      </c>
      <c r="FD14" s="110">
        <v>7</v>
      </c>
      <c r="FE14" s="71">
        <v>8</v>
      </c>
      <c r="FF14" s="116">
        <v>50</v>
      </c>
      <c r="FG14" s="123">
        <v>0</v>
      </c>
      <c r="FH14" s="116">
        <v>7.142857142857142</v>
      </c>
      <c r="FI14" s="116">
        <v>50</v>
      </c>
      <c r="FJ14" s="116">
        <v>58.333333333333336</v>
      </c>
      <c r="FK14" s="116">
        <v>57.14285714285714</v>
      </c>
      <c r="FL14" s="123">
        <v>0</v>
      </c>
      <c r="FM14" s="110">
        <v>13</v>
      </c>
      <c r="FN14" s="110">
        <v>13</v>
      </c>
      <c r="FO14" s="101">
        <v>0</v>
      </c>
      <c r="FP14" s="71">
        <v>3</v>
      </c>
      <c r="FQ14" s="71">
        <v>3</v>
      </c>
      <c r="FR14" s="123">
        <v>0</v>
      </c>
      <c r="FS14" s="110">
        <v>8</v>
      </c>
      <c r="FT14" s="71">
        <v>8</v>
      </c>
      <c r="FU14" s="123">
        <v>0</v>
      </c>
      <c r="FV14" s="116">
        <v>23.076923076923077</v>
      </c>
      <c r="FW14" s="116">
        <v>23.076923076923077</v>
      </c>
      <c r="FX14" s="123">
        <v>0</v>
      </c>
      <c r="FY14" s="116">
        <v>61.53846153846153</v>
      </c>
      <c r="FZ14" s="116">
        <v>61.53846153846153</v>
      </c>
      <c r="GA14" s="5"/>
    </row>
    <row r="15" spans="1:182" ht="32.25" customHeight="1">
      <c r="A15" s="4">
        <v>6</v>
      </c>
      <c r="B15" s="155" t="s">
        <v>35</v>
      </c>
      <c r="C15" s="72">
        <v>451738</v>
      </c>
      <c r="D15" s="72">
        <v>290032</v>
      </c>
      <c r="E15" s="124">
        <v>741770</v>
      </c>
      <c r="F15" s="72">
        <v>396528</v>
      </c>
      <c r="G15" s="72">
        <v>261399</v>
      </c>
      <c r="H15" s="64">
        <v>657927</v>
      </c>
      <c r="I15" s="90">
        <v>0</v>
      </c>
      <c r="J15" s="90">
        <v>0</v>
      </c>
      <c r="K15" s="91">
        <v>0</v>
      </c>
      <c r="L15" s="72">
        <v>396528</v>
      </c>
      <c r="M15" s="72">
        <v>261399</v>
      </c>
      <c r="N15" s="72">
        <v>657927</v>
      </c>
      <c r="O15" s="114">
        <v>87.77831397845654</v>
      </c>
      <c r="P15" s="114">
        <v>90.12764108787997</v>
      </c>
      <c r="Q15" s="114">
        <v>88.69690065653774</v>
      </c>
      <c r="R15" s="58">
        <v>12639</v>
      </c>
      <c r="S15" s="58">
        <v>19883</v>
      </c>
      <c r="T15" s="71">
        <v>32522</v>
      </c>
      <c r="U15" s="58">
        <v>10125</v>
      </c>
      <c r="V15" s="58">
        <v>16569</v>
      </c>
      <c r="W15" s="71">
        <v>26694</v>
      </c>
      <c r="X15" s="90">
        <v>0</v>
      </c>
      <c r="Y15" s="90">
        <v>0</v>
      </c>
      <c r="Z15" s="88">
        <v>0</v>
      </c>
      <c r="AA15" s="58">
        <v>10125</v>
      </c>
      <c r="AB15" s="58">
        <v>16569</v>
      </c>
      <c r="AC15" s="72">
        <v>26694</v>
      </c>
      <c r="AD15" s="115">
        <v>80.10918585331119</v>
      </c>
      <c r="AE15" s="115">
        <v>83.33249509631344</v>
      </c>
      <c r="AF15" s="115">
        <v>82.07982288912122</v>
      </c>
      <c r="AG15" s="64">
        <v>464377</v>
      </c>
      <c r="AH15" s="64">
        <v>309915</v>
      </c>
      <c r="AI15" s="64">
        <v>774292</v>
      </c>
      <c r="AJ15" s="64">
        <v>406653</v>
      </c>
      <c r="AK15" s="64">
        <v>277968</v>
      </c>
      <c r="AL15" s="64">
        <v>684621</v>
      </c>
      <c r="AM15" s="88">
        <v>0</v>
      </c>
      <c r="AN15" s="88">
        <v>0</v>
      </c>
      <c r="AO15" s="88">
        <v>0</v>
      </c>
      <c r="AP15" s="72">
        <v>406653</v>
      </c>
      <c r="AQ15" s="72">
        <v>277968</v>
      </c>
      <c r="AR15" s="64">
        <v>684621</v>
      </c>
      <c r="AS15" s="114">
        <v>87.56958247286148</v>
      </c>
      <c r="AT15" s="114">
        <v>89.69168965684139</v>
      </c>
      <c r="AU15" s="114">
        <v>88.41896855449882</v>
      </c>
      <c r="AV15" s="72">
        <v>51877</v>
      </c>
      <c r="AW15" s="72">
        <v>24954</v>
      </c>
      <c r="AX15" s="71">
        <v>76831</v>
      </c>
      <c r="AY15" s="72">
        <v>43388</v>
      </c>
      <c r="AZ15" s="72">
        <v>21105</v>
      </c>
      <c r="BA15" s="71">
        <v>64493</v>
      </c>
      <c r="BB15" s="90">
        <v>0</v>
      </c>
      <c r="BC15" s="90">
        <v>0</v>
      </c>
      <c r="BD15" s="92">
        <v>0</v>
      </c>
      <c r="BE15" s="73">
        <v>43388</v>
      </c>
      <c r="BF15" s="73">
        <v>21105</v>
      </c>
      <c r="BG15" s="73">
        <v>64493</v>
      </c>
      <c r="BH15" s="114">
        <v>83.63629354049</v>
      </c>
      <c r="BI15" s="114">
        <v>84.57561913921616</v>
      </c>
      <c r="BJ15" s="114">
        <v>83.94137782926163</v>
      </c>
      <c r="BK15" s="58">
        <v>1481</v>
      </c>
      <c r="BL15" s="58">
        <v>1770</v>
      </c>
      <c r="BM15" s="71">
        <v>3251</v>
      </c>
      <c r="BN15" s="58">
        <v>1188</v>
      </c>
      <c r="BO15" s="58">
        <v>1381</v>
      </c>
      <c r="BP15" s="71">
        <v>2569</v>
      </c>
      <c r="BQ15" s="90">
        <v>0</v>
      </c>
      <c r="BR15" s="90">
        <v>0</v>
      </c>
      <c r="BS15" s="88">
        <v>0</v>
      </c>
      <c r="BT15" s="58">
        <v>1188</v>
      </c>
      <c r="BU15" s="58">
        <v>1381</v>
      </c>
      <c r="BV15" s="64">
        <v>2569</v>
      </c>
      <c r="BW15" s="114">
        <v>80.21607022282242</v>
      </c>
      <c r="BX15" s="114">
        <v>78.0225988700565</v>
      </c>
      <c r="BY15" s="114">
        <v>79.02183943402031</v>
      </c>
      <c r="BZ15" s="59">
        <v>53358</v>
      </c>
      <c r="CA15" s="59">
        <v>26724</v>
      </c>
      <c r="CB15" s="59">
        <v>80082</v>
      </c>
      <c r="CC15" s="59">
        <v>44576</v>
      </c>
      <c r="CD15" s="59">
        <v>22486</v>
      </c>
      <c r="CE15" s="59">
        <v>67062</v>
      </c>
      <c r="CF15" s="92">
        <v>0</v>
      </c>
      <c r="CG15" s="92">
        <v>0</v>
      </c>
      <c r="CH15" s="92">
        <v>0</v>
      </c>
      <c r="CI15" s="58">
        <v>44576</v>
      </c>
      <c r="CJ15" s="58">
        <v>22486</v>
      </c>
      <c r="CK15" s="59">
        <v>67062</v>
      </c>
      <c r="CL15" s="114">
        <v>83.54136212001949</v>
      </c>
      <c r="CM15" s="114">
        <v>84.14159556952552</v>
      </c>
      <c r="CN15" s="114">
        <v>83.74166479358658</v>
      </c>
      <c r="CO15" s="72">
        <v>6751</v>
      </c>
      <c r="CP15" s="72">
        <v>3563</v>
      </c>
      <c r="CQ15" s="71">
        <v>10314</v>
      </c>
      <c r="CR15" s="72">
        <v>5431</v>
      </c>
      <c r="CS15" s="72">
        <v>2990</v>
      </c>
      <c r="CT15" s="73">
        <v>8421</v>
      </c>
      <c r="CU15" s="90">
        <v>0</v>
      </c>
      <c r="CV15" s="90">
        <v>0</v>
      </c>
      <c r="CW15" s="88">
        <v>0</v>
      </c>
      <c r="CX15" s="72">
        <v>5431</v>
      </c>
      <c r="CY15" s="72">
        <v>2990</v>
      </c>
      <c r="CZ15" s="64">
        <v>8421</v>
      </c>
      <c r="DA15" s="114">
        <v>80.44734113464672</v>
      </c>
      <c r="DB15" s="114">
        <v>83.91804658995228</v>
      </c>
      <c r="DC15" s="114">
        <v>81.64630599185573</v>
      </c>
      <c r="DD15" s="58">
        <v>212</v>
      </c>
      <c r="DE15" s="58">
        <v>356</v>
      </c>
      <c r="DF15" s="71">
        <v>568</v>
      </c>
      <c r="DG15" s="58">
        <v>169</v>
      </c>
      <c r="DH15" s="58">
        <v>295</v>
      </c>
      <c r="DI15" s="71">
        <v>464</v>
      </c>
      <c r="DJ15" s="90">
        <v>0</v>
      </c>
      <c r="DK15" s="90">
        <v>0</v>
      </c>
      <c r="DL15" s="92">
        <v>0</v>
      </c>
      <c r="DM15" s="58">
        <v>169</v>
      </c>
      <c r="DN15" s="58">
        <v>295</v>
      </c>
      <c r="DO15" s="59">
        <v>464</v>
      </c>
      <c r="DP15" s="114">
        <v>79.71698113207547</v>
      </c>
      <c r="DQ15" s="114">
        <v>82.86516853932584</v>
      </c>
      <c r="DR15" s="114">
        <v>81.69014084507043</v>
      </c>
      <c r="DS15" s="59">
        <v>6963</v>
      </c>
      <c r="DT15" s="59">
        <v>3919</v>
      </c>
      <c r="DU15" s="59">
        <v>10882</v>
      </c>
      <c r="DV15" s="59">
        <v>5600</v>
      </c>
      <c r="DW15" s="59">
        <v>3285</v>
      </c>
      <c r="DX15" s="59">
        <v>8885</v>
      </c>
      <c r="DY15" s="92">
        <v>0</v>
      </c>
      <c r="DZ15" s="92">
        <v>0</v>
      </c>
      <c r="EA15" s="92">
        <v>0</v>
      </c>
      <c r="EB15" s="58">
        <v>5600</v>
      </c>
      <c r="EC15" s="58">
        <v>3285</v>
      </c>
      <c r="ED15" s="59">
        <v>8885</v>
      </c>
      <c r="EE15" s="114">
        <v>80.42510412178659</v>
      </c>
      <c r="EF15" s="114">
        <v>83.82240367440673</v>
      </c>
      <c r="EG15" s="114">
        <v>81.64859400845434</v>
      </c>
      <c r="EH15" s="125">
        <v>406653</v>
      </c>
      <c r="EI15" s="125">
        <v>277968</v>
      </c>
      <c r="EJ15" s="125">
        <v>684621</v>
      </c>
      <c r="EK15" s="64">
        <v>3673</v>
      </c>
      <c r="EL15" s="64">
        <v>1828</v>
      </c>
      <c r="EM15" s="64">
        <v>5501</v>
      </c>
      <c r="EN15" s="125">
        <v>183462</v>
      </c>
      <c r="EO15" s="125">
        <v>135829</v>
      </c>
      <c r="EP15" s="64">
        <v>319291</v>
      </c>
      <c r="EQ15" s="126">
        <v>0.9032270756640182</v>
      </c>
      <c r="ER15" s="126">
        <v>0.6576296552121108</v>
      </c>
      <c r="ES15" s="126">
        <v>0.8035102633427839</v>
      </c>
      <c r="ET15" s="126">
        <v>45.11512272133736</v>
      </c>
      <c r="EU15" s="126">
        <v>48.86497726356991</v>
      </c>
      <c r="EV15" s="126">
        <v>46.63762870259603</v>
      </c>
      <c r="EW15" s="110">
        <v>44576</v>
      </c>
      <c r="EX15" s="110">
        <v>22486</v>
      </c>
      <c r="EY15" s="110">
        <v>67062</v>
      </c>
      <c r="EZ15" s="64">
        <v>147</v>
      </c>
      <c r="FA15" s="64">
        <v>83</v>
      </c>
      <c r="FB15" s="71">
        <v>230</v>
      </c>
      <c r="FC15" s="125">
        <v>14878</v>
      </c>
      <c r="FD15" s="125">
        <v>7768</v>
      </c>
      <c r="FE15" s="64">
        <v>22646</v>
      </c>
      <c r="FF15" s="126">
        <v>0.3297738693467337</v>
      </c>
      <c r="FG15" s="126">
        <v>1</v>
      </c>
      <c r="FH15" s="126">
        <v>0.34296621037249114</v>
      </c>
      <c r="FI15" s="126">
        <v>33.37670495333812</v>
      </c>
      <c r="FJ15" s="126">
        <v>34.54593969581072</v>
      </c>
      <c r="FK15" s="126">
        <v>33.76875130476276</v>
      </c>
      <c r="FL15" s="110">
        <v>5600</v>
      </c>
      <c r="FM15" s="110">
        <v>3285</v>
      </c>
      <c r="FN15" s="110">
        <v>8885</v>
      </c>
      <c r="FO15" s="64">
        <v>12</v>
      </c>
      <c r="FP15" s="64">
        <v>3</v>
      </c>
      <c r="FQ15" s="64">
        <v>15</v>
      </c>
      <c r="FR15" s="125">
        <v>1926</v>
      </c>
      <c r="FS15" s="125">
        <v>1345</v>
      </c>
      <c r="FT15" s="64">
        <v>3271</v>
      </c>
      <c r="FU15" s="126">
        <v>0.21428571428571427</v>
      </c>
      <c r="FV15" s="126">
        <v>0.091324200913242</v>
      </c>
      <c r="FW15" s="126">
        <v>0.16882386043894204</v>
      </c>
      <c r="FX15" s="126">
        <v>34.392857142857146</v>
      </c>
      <c r="FY15" s="126">
        <v>40.94368340943683</v>
      </c>
      <c r="FZ15" s="126">
        <v>36.81485649971863</v>
      </c>
    </row>
    <row r="16" spans="1:182" ht="30.75" customHeight="1">
      <c r="A16" s="4">
        <v>7</v>
      </c>
      <c r="B16" s="155" t="s">
        <v>36</v>
      </c>
      <c r="C16" s="73">
        <v>28986</v>
      </c>
      <c r="D16" s="73">
        <v>44828</v>
      </c>
      <c r="E16" s="113">
        <v>73814</v>
      </c>
      <c r="F16" s="73">
        <v>26978</v>
      </c>
      <c r="G16" s="73">
        <v>42631</v>
      </c>
      <c r="H16" s="71">
        <v>69609</v>
      </c>
      <c r="I16" s="90">
        <v>0</v>
      </c>
      <c r="J16" s="90">
        <v>0</v>
      </c>
      <c r="K16" s="91">
        <v>0</v>
      </c>
      <c r="L16" s="73">
        <v>26978</v>
      </c>
      <c r="M16" s="73">
        <v>42631</v>
      </c>
      <c r="N16" s="73">
        <v>69609</v>
      </c>
      <c r="O16" s="114">
        <v>93.07251776719797</v>
      </c>
      <c r="P16" s="114">
        <v>95.09904523958241</v>
      </c>
      <c r="Q16" s="114">
        <v>94.3032487062075</v>
      </c>
      <c r="R16" s="90">
        <v>0</v>
      </c>
      <c r="S16" s="90">
        <v>0</v>
      </c>
      <c r="T16" s="88">
        <v>0</v>
      </c>
      <c r="U16" s="90">
        <v>0</v>
      </c>
      <c r="V16" s="90">
        <v>0</v>
      </c>
      <c r="W16" s="88">
        <v>0</v>
      </c>
      <c r="X16" s="90">
        <v>0</v>
      </c>
      <c r="Y16" s="90">
        <v>0</v>
      </c>
      <c r="Z16" s="88">
        <v>0</v>
      </c>
      <c r="AA16" s="90">
        <v>0</v>
      </c>
      <c r="AB16" s="90">
        <v>0</v>
      </c>
      <c r="AC16" s="90">
        <v>0</v>
      </c>
      <c r="AD16" s="120" t="s">
        <v>98</v>
      </c>
      <c r="AE16" s="120" t="s">
        <v>98</v>
      </c>
      <c r="AF16" s="120" t="s">
        <v>98</v>
      </c>
      <c r="AG16" s="71">
        <v>28986</v>
      </c>
      <c r="AH16" s="71">
        <v>44828</v>
      </c>
      <c r="AI16" s="71">
        <v>73814</v>
      </c>
      <c r="AJ16" s="71">
        <v>26978</v>
      </c>
      <c r="AK16" s="71">
        <v>42631</v>
      </c>
      <c r="AL16" s="71">
        <v>69609</v>
      </c>
      <c r="AM16" s="88">
        <v>0</v>
      </c>
      <c r="AN16" s="88">
        <v>0</v>
      </c>
      <c r="AO16" s="88">
        <v>0</v>
      </c>
      <c r="AP16" s="73">
        <v>26978</v>
      </c>
      <c r="AQ16" s="73">
        <v>42631</v>
      </c>
      <c r="AR16" s="71">
        <v>69609</v>
      </c>
      <c r="AS16" s="114">
        <v>93.07251776719797</v>
      </c>
      <c r="AT16" s="114">
        <v>95.09904523958241</v>
      </c>
      <c r="AU16" s="114">
        <v>94.3032487062075</v>
      </c>
      <c r="AV16" s="90">
        <v>0</v>
      </c>
      <c r="AW16" s="90">
        <v>0</v>
      </c>
      <c r="AX16" s="88">
        <v>0</v>
      </c>
      <c r="AY16" s="90">
        <v>0</v>
      </c>
      <c r="AZ16" s="90">
        <v>0</v>
      </c>
      <c r="BA16" s="88">
        <v>0</v>
      </c>
      <c r="BB16" s="90">
        <v>0</v>
      </c>
      <c r="BC16" s="90">
        <v>0</v>
      </c>
      <c r="BD16" s="90">
        <v>0</v>
      </c>
      <c r="BE16" s="87">
        <v>0</v>
      </c>
      <c r="BF16" s="87">
        <v>0</v>
      </c>
      <c r="BG16" s="87">
        <v>0</v>
      </c>
      <c r="BH16" s="121" t="s">
        <v>98</v>
      </c>
      <c r="BI16" s="121" t="s">
        <v>98</v>
      </c>
      <c r="BJ16" s="121" t="s">
        <v>98</v>
      </c>
      <c r="BK16" s="90">
        <v>0</v>
      </c>
      <c r="BL16" s="90">
        <v>0</v>
      </c>
      <c r="BM16" s="88">
        <v>0</v>
      </c>
      <c r="BN16" s="90">
        <v>0</v>
      </c>
      <c r="BO16" s="90">
        <v>0</v>
      </c>
      <c r="BP16" s="88">
        <v>0</v>
      </c>
      <c r="BQ16" s="90">
        <v>0</v>
      </c>
      <c r="BR16" s="90">
        <v>0</v>
      </c>
      <c r="BS16" s="88">
        <v>0</v>
      </c>
      <c r="BT16" s="90">
        <v>0</v>
      </c>
      <c r="BU16" s="90">
        <v>0</v>
      </c>
      <c r="BV16" s="92">
        <v>0</v>
      </c>
      <c r="BW16" s="121" t="s">
        <v>98</v>
      </c>
      <c r="BX16" s="121" t="s">
        <v>98</v>
      </c>
      <c r="BY16" s="121" t="s">
        <v>98</v>
      </c>
      <c r="BZ16" s="88">
        <v>0</v>
      </c>
      <c r="CA16" s="88">
        <v>0</v>
      </c>
      <c r="CB16" s="88">
        <v>0</v>
      </c>
      <c r="CC16" s="88">
        <v>0</v>
      </c>
      <c r="CD16" s="88">
        <v>0</v>
      </c>
      <c r="CE16" s="88">
        <v>0</v>
      </c>
      <c r="CF16" s="88">
        <v>0</v>
      </c>
      <c r="CG16" s="88">
        <v>0</v>
      </c>
      <c r="CH16" s="88">
        <v>0</v>
      </c>
      <c r="CI16" s="87">
        <v>0</v>
      </c>
      <c r="CJ16" s="87">
        <v>0</v>
      </c>
      <c r="CK16" s="88">
        <v>0</v>
      </c>
      <c r="CL16" s="121" t="s">
        <v>98</v>
      </c>
      <c r="CM16" s="121" t="s">
        <v>98</v>
      </c>
      <c r="CN16" s="121" t="s">
        <v>98</v>
      </c>
      <c r="CO16" s="90">
        <v>0</v>
      </c>
      <c r="CP16" s="90">
        <v>0</v>
      </c>
      <c r="CQ16" s="88">
        <v>0</v>
      </c>
      <c r="CR16" s="90">
        <v>0</v>
      </c>
      <c r="CS16" s="90">
        <v>0</v>
      </c>
      <c r="CT16" s="87">
        <v>0</v>
      </c>
      <c r="CU16" s="90">
        <v>0</v>
      </c>
      <c r="CV16" s="90">
        <v>0</v>
      </c>
      <c r="CW16" s="88">
        <v>0</v>
      </c>
      <c r="CX16" s="90">
        <v>0</v>
      </c>
      <c r="CY16" s="90">
        <v>0</v>
      </c>
      <c r="CZ16" s="92">
        <v>0</v>
      </c>
      <c r="DA16" s="121" t="s">
        <v>98</v>
      </c>
      <c r="DB16" s="121" t="s">
        <v>98</v>
      </c>
      <c r="DC16" s="121" t="s">
        <v>98</v>
      </c>
      <c r="DD16" s="90">
        <v>0</v>
      </c>
      <c r="DE16" s="90">
        <v>0</v>
      </c>
      <c r="DF16" s="88">
        <v>0</v>
      </c>
      <c r="DG16" s="90">
        <v>0</v>
      </c>
      <c r="DH16" s="90">
        <v>0</v>
      </c>
      <c r="DI16" s="88">
        <v>0</v>
      </c>
      <c r="DJ16" s="90">
        <v>0</v>
      </c>
      <c r="DK16" s="90">
        <v>0</v>
      </c>
      <c r="DL16" s="92">
        <v>0</v>
      </c>
      <c r="DM16" s="90">
        <v>0</v>
      </c>
      <c r="DN16" s="90">
        <v>0</v>
      </c>
      <c r="DO16" s="92">
        <v>0</v>
      </c>
      <c r="DP16" s="121" t="s">
        <v>98</v>
      </c>
      <c r="DQ16" s="121" t="s">
        <v>98</v>
      </c>
      <c r="DR16" s="121" t="s">
        <v>98</v>
      </c>
      <c r="DS16" s="88">
        <v>0</v>
      </c>
      <c r="DT16" s="88">
        <v>0</v>
      </c>
      <c r="DU16" s="88">
        <v>0</v>
      </c>
      <c r="DV16" s="88">
        <v>0</v>
      </c>
      <c r="DW16" s="88">
        <v>0</v>
      </c>
      <c r="DX16" s="88">
        <v>0</v>
      </c>
      <c r="DY16" s="88">
        <v>0</v>
      </c>
      <c r="DZ16" s="88">
        <v>0</v>
      </c>
      <c r="EA16" s="88">
        <v>0</v>
      </c>
      <c r="EB16" s="87">
        <v>0</v>
      </c>
      <c r="EC16" s="87">
        <v>0</v>
      </c>
      <c r="ED16" s="88">
        <v>0</v>
      </c>
      <c r="EE16" s="121" t="s">
        <v>98</v>
      </c>
      <c r="EF16" s="121" t="s">
        <v>98</v>
      </c>
      <c r="EG16" s="121" t="s">
        <v>98</v>
      </c>
      <c r="EH16" s="110">
        <v>26978</v>
      </c>
      <c r="EI16" s="110">
        <v>42631</v>
      </c>
      <c r="EJ16" s="110">
        <v>69609</v>
      </c>
      <c r="EK16" s="90">
        <v>0</v>
      </c>
      <c r="EL16" s="90">
        <v>0</v>
      </c>
      <c r="EM16" s="92">
        <v>0</v>
      </c>
      <c r="EN16" s="110">
        <v>22716</v>
      </c>
      <c r="EO16" s="110">
        <v>32974</v>
      </c>
      <c r="EP16" s="71">
        <v>55690</v>
      </c>
      <c r="EQ16" s="121">
        <v>0</v>
      </c>
      <c r="ER16" s="121">
        <v>0</v>
      </c>
      <c r="ES16" s="121">
        <v>0</v>
      </c>
      <c r="ET16" s="116">
        <v>84.20194232337461</v>
      </c>
      <c r="EU16" s="116">
        <v>77.34747015082921</v>
      </c>
      <c r="EV16" s="116">
        <v>80.00402246835897</v>
      </c>
      <c r="EW16" s="88">
        <v>0</v>
      </c>
      <c r="EX16" s="88">
        <v>0</v>
      </c>
      <c r="EY16" s="88">
        <v>0</v>
      </c>
      <c r="EZ16" s="90">
        <v>0</v>
      </c>
      <c r="FA16" s="90">
        <v>0</v>
      </c>
      <c r="FB16" s="88">
        <v>0</v>
      </c>
      <c r="FC16" s="90">
        <v>0</v>
      </c>
      <c r="FD16" s="90">
        <v>0</v>
      </c>
      <c r="FE16" s="92">
        <v>0</v>
      </c>
      <c r="FF16" s="121"/>
      <c r="FG16" s="121"/>
      <c r="FH16" s="121"/>
      <c r="FI16" s="121"/>
      <c r="FJ16" s="121"/>
      <c r="FK16" s="121"/>
      <c r="FL16" s="88">
        <v>0</v>
      </c>
      <c r="FM16" s="88">
        <v>0</v>
      </c>
      <c r="FN16" s="88">
        <v>0</v>
      </c>
      <c r="FO16" s="90">
        <v>0</v>
      </c>
      <c r="FP16" s="90">
        <v>0</v>
      </c>
      <c r="FQ16" s="92">
        <v>0</v>
      </c>
      <c r="FR16" s="90">
        <v>0</v>
      </c>
      <c r="FS16" s="90">
        <v>0</v>
      </c>
      <c r="FT16" s="92">
        <v>0</v>
      </c>
      <c r="FU16" s="121"/>
      <c r="FV16" s="121"/>
      <c r="FW16" s="121"/>
      <c r="FX16" s="121"/>
      <c r="FY16" s="121"/>
      <c r="FZ16" s="121"/>
    </row>
    <row r="17" spans="1:182" ht="28.5" customHeight="1">
      <c r="A17" s="4">
        <v>8</v>
      </c>
      <c r="B17" s="155" t="s">
        <v>37</v>
      </c>
      <c r="C17" s="73">
        <v>122051</v>
      </c>
      <c r="D17" s="73">
        <v>100914</v>
      </c>
      <c r="E17" s="113">
        <v>222965</v>
      </c>
      <c r="F17" s="73">
        <v>92326</v>
      </c>
      <c r="G17" s="73">
        <v>80068</v>
      </c>
      <c r="H17" s="71">
        <v>172394</v>
      </c>
      <c r="I17" s="73">
        <v>4030</v>
      </c>
      <c r="J17" s="73">
        <v>4572</v>
      </c>
      <c r="K17" s="69">
        <v>8602</v>
      </c>
      <c r="L17" s="73">
        <v>96356</v>
      </c>
      <c r="M17" s="73">
        <v>84640</v>
      </c>
      <c r="N17" s="73">
        <v>180996</v>
      </c>
      <c r="O17" s="114">
        <v>78.94732529844082</v>
      </c>
      <c r="P17" s="114">
        <v>83.87339715004856</v>
      </c>
      <c r="Q17" s="114">
        <v>81.17686632431099</v>
      </c>
      <c r="R17" s="31">
        <v>13515</v>
      </c>
      <c r="S17" s="73">
        <v>7728</v>
      </c>
      <c r="T17" s="71">
        <v>21243</v>
      </c>
      <c r="U17" s="31">
        <v>6724</v>
      </c>
      <c r="V17" s="31">
        <v>4142</v>
      </c>
      <c r="W17" s="71">
        <v>10866</v>
      </c>
      <c r="X17" s="32">
        <v>1101</v>
      </c>
      <c r="Y17" s="32">
        <v>801</v>
      </c>
      <c r="Z17" s="71">
        <v>1902</v>
      </c>
      <c r="AA17" s="31">
        <v>7825</v>
      </c>
      <c r="AB17" s="73">
        <v>4943</v>
      </c>
      <c r="AC17" s="71">
        <v>12768</v>
      </c>
      <c r="AD17" s="115">
        <v>57.89863115057343</v>
      </c>
      <c r="AE17" s="115">
        <v>63.96221532091098</v>
      </c>
      <c r="AF17" s="115">
        <v>60.10450501341619</v>
      </c>
      <c r="AG17" s="71">
        <v>135566</v>
      </c>
      <c r="AH17" s="71">
        <v>108642</v>
      </c>
      <c r="AI17" s="71">
        <v>244208</v>
      </c>
      <c r="AJ17" s="71">
        <v>99050</v>
      </c>
      <c r="AK17" s="71">
        <v>84210</v>
      </c>
      <c r="AL17" s="71">
        <v>183260</v>
      </c>
      <c r="AM17" s="71">
        <v>5131</v>
      </c>
      <c r="AN17" s="71">
        <v>5373</v>
      </c>
      <c r="AO17" s="71">
        <v>10504</v>
      </c>
      <c r="AP17" s="73">
        <v>104181</v>
      </c>
      <c r="AQ17" s="73">
        <v>89583</v>
      </c>
      <c r="AR17" s="71">
        <v>193764</v>
      </c>
      <c r="AS17" s="114">
        <v>76.84891491967012</v>
      </c>
      <c r="AT17" s="114">
        <v>82.45706080521346</v>
      </c>
      <c r="AU17" s="114">
        <v>79.34383803970387</v>
      </c>
      <c r="AV17" s="69">
        <v>18066</v>
      </c>
      <c r="AW17" s="69">
        <v>13678</v>
      </c>
      <c r="AX17" s="71">
        <v>31744</v>
      </c>
      <c r="AY17" s="69">
        <v>13160</v>
      </c>
      <c r="AZ17" s="69">
        <v>10440</v>
      </c>
      <c r="BA17" s="71">
        <v>23600</v>
      </c>
      <c r="BB17" s="73">
        <v>580</v>
      </c>
      <c r="BC17" s="73">
        <v>664</v>
      </c>
      <c r="BD17" s="71">
        <v>1244</v>
      </c>
      <c r="BE17" s="73">
        <v>13740</v>
      </c>
      <c r="BF17" s="73">
        <v>11104</v>
      </c>
      <c r="BG17" s="73">
        <v>24844</v>
      </c>
      <c r="BH17" s="114">
        <v>76.05446695450017</v>
      </c>
      <c r="BI17" s="114">
        <v>81.18145927767218</v>
      </c>
      <c r="BJ17" s="114">
        <v>78.26360887096774</v>
      </c>
      <c r="BK17" s="31">
        <v>1878</v>
      </c>
      <c r="BL17" s="31">
        <v>1092</v>
      </c>
      <c r="BM17" s="71">
        <v>2970</v>
      </c>
      <c r="BN17" s="31">
        <v>917</v>
      </c>
      <c r="BO17" s="31">
        <v>604</v>
      </c>
      <c r="BP17" s="71">
        <v>1521</v>
      </c>
      <c r="BQ17" s="31">
        <v>157</v>
      </c>
      <c r="BR17" s="31">
        <v>109</v>
      </c>
      <c r="BS17" s="71">
        <v>266</v>
      </c>
      <c r="BT17" s="31">
        <v>1074</v>
      </c>
      <c r="BU17" s="31">
        <v>713</v>
      </c>
      <c r="BV17" s="71">
        <v>1787</v>
      </c>
      <c r="BW17" s="114">
        <v>57.18849840255591</v>
      </c>
      <c r="BX17" s="114">
        <v>65.29304029304029</v>
      </c>
      <c r="BY17" s="114">
        <v>60.16835016835017</v>
      </c>
      <c r="BZ17" s="33">
        <v>19944</v>
      </c>
      <c r="CA17" s="33">
        <v>14770</v>
      </c>
      <c r="CB17" s="33">
        <v>34714</v>
      </c>
      <c r="CC17" s="33">
        <v>14077</v>
      </c>
      <c r="CD17" s="33">
        <v>11044</v>
      </c>
      <c r="CE17" s="33">
        <v>25121</v>
      </c>
      <c r="CF17" s="33">
        <v>737</v>
      </c>
      <c r="CG17" s="33">
        <v>773</v>
      </c>
      <c r="CH17" s="33">
        <v>1510</v>
      </c>
      <c r="CI17" s="31">
        <v>14814</v>
      </c>
      <c r="CJ17" s="31">
        <v>11817</v>
      </c>
      <c r="CK17" s="33">
        <v>26631</v>
      </c>
      <c r="CL17" s="114">
        <v>74.27797833935018</v>
      </c>
      <c r="CM17" s="114">
        <v>80.00677048070412</v>
      </c>
      <c r="CN17" s="114">
        <v>76.71544621766434</v>
      </c>
      <c r="CO17" s="71">
        <v>30318</v>
      </c>
      <c r="CP17" s="71">
        <v>26199</v>
      </c>
      <c r="CQ17" s="71">
        <v>56517</v>
      </c>
      <c r="CR17" s="71">
        <v>21483</v>
      </c>
      <c r="CS17" s="71">
        <v>19021</v>
      </c>
      <c r="CT17" s="73">
        <v>40504</v>
      </c>
      <c r="CU17" s="74">
        <v>997</v>
      </c>
      <c r="CV17" s="74">
        <v>1218</v>
      </c>
      <c r="CW17" s="71">
        <v>2215</v>
      </c>
      <c r="CX17" s="73">
        <v>22480</v>
      </c>
      <c r="CY17" s="73">
        <v>20239</v>
      </c>
      <c r="CZ17" s="71">
        <v>42719</v>
      </c>
      <c r="DA17" s="114">
        <v>74.14737119862788</v>
      </c>
      <c r="DB17" s="114">
        <v>77.25104011603496</v>
      </c>
      <c r="DC17" s="114">
        <v>75.58610683511155</v>
      </c>
      <c r="DD17" s="31">
        <v>3071</v>
      </c>
      <c r="DE17" s="31">
        <v>1832</v>
      </c>
      <c r="DF17" s="71">
        <v>4903</v>
      </c>
      <c r="DG17" s="31">
        <v>1409</v>
      </c>
      <c r="DH17" s="31">
        <v>871</v>
      </c>
      <c r="DI17" s="71">
        <v>2280</v>
      </c>
      <c r="DJ17" s="32">
        <v>212</v>
      </c>
      <c r="DK17" s="32">
        <v>163</v>
      </c>
      <c r="DL17" s="74">
        <v>375</v>
      </c>
      <c r="DM17" s="31">
        <v>1621</v>
      </c>
      <c r="DN17" s="31">
        <v>1034</v>
      </c>
      <c r="DO17" s="33">
        <v>2655</v>
      </c>
      <c r="DP17" s="114">
        <v>52.78410941061543</v>
      </c>
      <c r="DQ17" s="114">
        <v>56.4410480349345</v>
      </c>
      <c r="DR17" s="114">
        <v>54.15052008974097</v>
      </c>
      <c r="DS17" s="33">
        <v>33389</v>
      </c>
      <c r="DT17" s="33">
        <v>28031</v>
      </c>
      <c r="DU17" s="33">
        <v>61420</v>
      </c>
      <c r="DV17" s="33">
        <v>22892</v>
      </c>
      <c r="DW17" s="33">
        <v>19892</v>
      </c>
      <c r="DX17" s="33">
        <v>42784</v>
      </c>
      <c r="DY17" s="33">
        <v>1209</v>
      </c>
      <c r="DZ17" s="33">
        <v>1381</v>
      </c>
      <c r="EA17" s="33">
        <v>2590</v>
      </c>
      <c r="EB17" s="31">
        <v>24101</v>
      </c>
      <c r="EC17" s="31">
        <v>21273</v>
      </c>
      <c r="ED17" s="33">
        <v>45374</v>
      </c>
      <c r="EE17" s="114">
        <v>72.18245529964959</v>
      </c>
      <c r="EF17" s="114">
        <v>75.89097784595626</v>
      </c>
      <c r="EG17" s="114">
        <v>73.87495929664605</v>
      </c>
      <c r="EH17" s="110">
        <v>104181</v>
      </c>
      <c r="EI17" s="110">
        <v>89583</v>
      </c>
      <c r="EJ17" s="110">
        <v>193764</v>
      </c>
      <c r="EK17" s="71">
        <v>4292</v>
      </c>
      <c r="EL17" s="71">
        <v>3791</v>
      </c>
      <c r="EM17" s="71">
        <v>8083</v>
      </c>
      <c r="EN17" s="110">
        <v>18973</v>
      </c>
      <c r="EO17" s="110">
        <v>17286</v>
      </c>
      <c r="EP17" s="71">
        <v>36259</v>
      </c>
      <c r="EQ17" s="116">
        <v>4.119753121970417</v>
      </c>
      <c r="ER17" s="116">
        <v>4.231829699831441</v>
      </c>
      <c r="ES17" s="116">
        <v>4.17156953820111</v>
      </c>
      <c r="ET17" s="116">
        <v>18.211574087405573</v>
      </c>
      <c r="EU17" s="116">
        <v>19.29607179933693</v>
      </c>
      <c r="EV17" s="116">
        <v>18.712970417621435</v>
      </c>
      <c r="EW17" s="110">
        <v>14814</v>
      </c>
      <c r="EX17" s="110">
        <v>11817</v>
      </c>
      <c r="EY17" s="110">
        <v>26631</v>
      </c>
      <c r="EZ17" s="71">
        <v>415</v>
      </c>
      <c r="FA17" s="71">
        <v>316</v>
      </c>
      <c r="FB17" s="71">
        <v>731</v>
      </c>
      <c r="FC17" s="110">
        <v>2491</v>
      </c>
      <c r="FD17" s="110">
        <v>1995</v>
      </c>
      <c r="FE17" s="71">
        <v>4486</v>
      </c>
      <c r="FF17" s="116">
        <v>2.8014040772242477</v>
      </c>
      <c r="FG17" s="116">
        <v>2.674113565202674</v>
      </c>
      <c r="FH17" s="116">
        <v>2.744921332281927</v>
      </c>
      <c r="FI17" s="116">
        <v>16.815174834615906</v>
      </c>
      <c r="FJ17" s="116">
        <v>16.882457476516883</v>
      </c>
      <c r="FK17" s="116">
        <v>16.845030227929858</v>
      </c>
      <c r="FL17" s="110">
        <v>24101</v>
      </c>
      <c r="FM17" s="110">
        <v>21273</v>
      </c>
      <c r="FN17" s="110">
        <v>45374</v>
      </c>
      <c r="FO17" s="71">
        <v>355</v>
      </c>
      <c r="FP17" s="71">
        <v>293</v>
      </c>
      <c r="FQ17" s="71">
        <v>648</v>
      </c>
      <c r="FR17" s="110">
        <v>3062</v>
      </c>
      <c r="FS17" s="110">
        <v>2632</v>
      </c>
      <c r="FT17" s="71">
        <v>5694</v>
      </c>
      <c r="FU17" s="116">
        <v>1.4729679266420481</v>
      </c>
      <c r="FV17" s="116">
        <v>1.3773327692380013</v>
      </c>
      <c r="FW17" s="116">
        <v>1.428130647507383</v>
      </c>
      <c r="FX17" s="116">
        <v>12.70486701796606</v>
      </c>
      <c r="FY17" s="116">
        <v>12.372490950970715</v>
      </c>
      <c r="FZ17" s="116">
        <v>12.54903689337506</v>
      </c>
    </row>
    <row r="18" spans="1:182" ht="27.75" customHeight="1">
      <c r="A18" s="4">
        <v>9</v>
      </c>
      <c r="B18" s="155" t="s">
        <v>80</v>
      </c>
      <c r="C18" s="87"/>
      <c r="D18" s="87">
        <v>0</v>
      </c>
      <c r="E18" s="127">
        <v>0</v>
      </c>
      <c r="F18" s="87"/>
      <c r="G18" s="87"/>
      <c r="H18" s="88">
        <v>0</v>
      </c>
      <c r="I18" s="87"/>
      <c r="J18" s="87"/>
      <c r="K18" s="98">
        <v>0</v>
      </c>
      <c r="L18" s="87">
        <v>0</v>
      </c>
      <c r="M18" s="87">
        <v>0</v>
      </c>
      <c r="N18" s="87">
        <v>0</v>
      </c>
      <c r="O18" s="121" t="e">
        <v>#DIV/0!</v>
      </c>
      <c r="P18" s="121" t="e">
        <v>#DIV/0!</v>
      </c>
      <c r="Q18" s="121" t="e">
        <v>#DIV/0!</v>
      </c>
      <c r="R18" s="31">
        <v>126</v>
      </c>
      <c r="S18" s="31">
        <v>86</v>
      </c>
      <c r="T18" s="71">
        <v>212</v>
      </c>
      <c r="U18" s="31">
        <v>97</v>
      </c>
      <c r="V18" s="31">
        <v>75</v>
      </c>
      <c r="W18" s="71">
        <v>172</v>
      </c>
      <c r="X18" s="32">
        <v>15</v>
      </c>
      <c r="Y18" s="32">
        <v>7</v>
      </c>
      <c r="Z18" s="71">
        <v>22</v>
      </c>
      <c r="AA18" s="31">
        <v>112</v>
      </c>
      <c r="AB18" s="31">
        <v>82</v>
      </c>
      <c r="AC18" s="71">
        <v>194</v>
      </c>
      <c r="AD18" s="115">
        <v>88.88888888888889</v>
      </c>
      <c r="AE18" s="115">
        <v>95.34883720930233</v>
      </c>
      <c r="AF18" s="115">
        <v>91.50943396226415</v>
      </c>
      <c r="AG18" s="71">
        <v>126</v>
      </c>
      <c r="AH18" s="71">
        <v>86</v>
      </c>
      <c r="AI18" s="71">
        <v>212</v>
      </c>
      <c r="AJ18" s="71">
        <v>97</v>
      </c>
      <c r="AK18" s="71">
        <v>75</v>
      </c>
      <c r="AL18" s="71">
        <v>172</v>
      </c>
      <c r="AM18" s="71">
        <v>15</v>
      </c>
      <c r="AN18" s="71">
        <v>7</v>
      </c>
      <c r="AO18" s="71">
        <v>22</v>
      </c>
      <c r="AP18" s="73">
        <v>112</v>
      </c>
      <c r="AQ18" s="73">
        <v>82</v>
      </c>
      <c r="AR18" s="71">
        <v>194</v>
      </c>
      <c r="AS18" s="114">
        <v>88.88888888888889</v>
      </c>
      <c r="AT18" s="114">
        <v>95.34883720930233</v>
      </c>
      <c r="AU18" s="114">
        <v>91.50943396226415</v>
      </c>
      <c r="AV18" s="98"/>
      <c r="AW18" s="98"/>
      <c r="AX18" s="88">
        <v>0</v>
      </c>
      <c r="AY18" s="98"/>
      <c r="AZ18" s="98"/>
      <c r="BA18" s="88">
        <v>0</v>
      </c>
      <c r="BB18" s="87"/>
      <c r="BC18" s="87"/>
      <c r="BD18" s="88">
        <v>0</v>
      </c>
      <c r="BE18" s="87">
        <v>0</v>
      </c>
      <c r="BF18" s="87">
        <v>0</v>
      </c>
      <c r="BG18" s="87">
        <v>0</v>
      </c>
      <c r="BH18" s="121" t="s">
        <v>98</v>
      </c>
      <c r="BI18" s="121" t="s">
        <v>98</v>
      </c>
      <c r="BJ18" s="121" t="s">
        <v>98</v>
      </c>
      <c r="BK18" s="87"/>
      <c r="BL18" s="87"/>
      <c r="BM18" s="88">
        <v>0</v>
      </c>
      <c r="BN18" s="87"/>
      <c r="BO18" s="87"/>
      <c r="BP18" s="88">
        <v>0</v>
      </c>
      <c r="BQ18" s="87"/>
      <c r="BR18" s="87"/>
      <c r="BS18" s="88">
        <v>0</v>
      </c>
      <c r="BT18" s="87">
        <v>0</v>
      </c>
      <c r="BU18" s="87">
        <v>0</v>
      </c>
      <c r="BV18" s="88">
        <v>0</v>
      </c>
      <c r="BW18" s="121" t="s">
        <v>98</v>
      </c>
      <c r="BX18" s="121" t="s">
        <v>98</v>
      </c>
      <c r="BY18" s="121" t="s">
        <v>98</v>
      </c>
      <c r="BZ18" s="88">
        <v>0</v>
      </c>
      <c r="CA18" s="88">
        <v>0</v>
      </c>
      <c r="CB18" s="88">
        <v>0</v>
      </c>
      <c r="CC18" s="88">
        <v>0</v>
      </c>
      <c r="CD18" s="88">
        <v>0</v>
      </c>
      <c r="CE18" s="88">
        <v>0</v>
      </c>
      <c r="CF18" s="88">
        <v>0</v>
      </c>
      <c r="CG18" s="88">
        <v>0</v>
      </c>
      <c r="CH18" s="88">
        <v>0</v>
      </c>
      <c r="CI18" s="87">
        <v>0</v>
      </c>
      <c r="CJ18" s="87">
        <v>0</v>
      </c>
      <c r="CK18" s="88">
        <v>0</v>
      </c>
      <c r="CL18" s="121" t="s">
        <v>98</v>
      </c>
      <c r="CM18" s="121" t="s">
        <v>98</v>
      </c>
      <c r="CN18" s="121" t="s">
        <v>98</v>
      </c>
      <c r="CO18" s="88"/>
      <c r="CP18" s="88"/>
      <c r="CQ18" s="88">
        <v>0</v>
      </c>
      <c r="CR18" s="88"/>
      <c r="CS18" s="88"/>
      <c r="CT18" s="87">
        <v>0</v>
      </c>
      <c r="CU18" s="93"/>
      <c r="CV18" s="93"/>
      <c r="CW18" s="88">
        <v>0</v>
      </c>
      <c r="CX18" s="87">
        <v>0</v>
      </c>
      <c r="CY18" s="87">
        <v>0</v>
      </c>
      <c r="CZ18" s="88">
        <v>0</v>
      </c>
      <c r="DA18" s="121" t="s">
        <v>98</v>
      </c>
      <c r="DB18" s="121" t="s">
        <v>98</v>
      </c>
      <c r="DC18" s="121" t="s">
        <v>98</v>
      </c>
      <c r="DD18" s="31">
        <v>2</v>
      </c>
      <c r="DE18" s="106">
        <v>0</v>
      </c>
      <c r="DF18" s="71">
        <v>2</v>
      </c>
      <c r="DG18" s="31">
        <v>1</v>
      </c>
      <c r="DH18" s="106">
        <v>0</v>
      </c>
      <c r="DI18" s="71">
        <v>1</v>
      </c>
      <c r="DJ18" s="32">
        <v>0</v>
      </c>
      <c r="DK18" s="107">
        <v>0</v>
      </c>
      <c r="DL18" s="74">
        <v>0</v>
      </c>
      <c r="DM18" s="31">
        <v>1</v>
      </c>
      <c r="DN18" s="106">
        <v>0</v>
      </c>
      <c r="DO18" s="33">
        <v>1</v>
      </c>
      <c r="DP18" s="114">
        <v>50</v>
      </c>
      <c r="DQ18" s="122">
        <v>0</v>
      </c>
      <c r="DR18" s="114">
        <v>50</v>
      </c>
      <c r="DS18" s="33">
        <v>2</v>
      </c>
      <c r="DT18" s="104">
        <v>0</v>
      </c>
      <c r="DU18" s="33">
        <v>2</v>
      </c>
      <c r="DV18" s="33">
        <v>1</v>
      </c>
      <c r="DW18" s="104">
        <v>0</v>
      </c>
      <c r="DX18" s="33">
        <v>1</v>
      </c>
      <c r="DY18" s="104">
        <v>0</v>
      </c>
      <c r="DZ18" s="104">
        <v>0</v>
      </c>
      <c r="EA18" s="104">
        <v>0</v>
      </c>
      <c r="EB18" s="31">
        <v>1</v>
      </c>
      <c r="EC18" s="106">
        <v>0</v>
      </c>
      <c r="ED18" s="33">
        <v>1</v>
      </c>
      <c r="EE18" s="114">
        <v>50</v>
      </c>
      <c r="EF18" s="122">
        <v>0</v>
      </c>
      <c r="EG18" s="114">
        <v>50</v>
      </c>
      <c r="EH18" s="110">
        <v>112</v>
      </c>
      <c r="EI18" s="110">
        <v>82</v>
      </c>
      <c r="EJ18" s="110">
        <v>194</v>
      </c>
      <c r="EK18" s="88"/>
      <c r="EL18" s="88"/>
      <c r="EM18" s="88">
        <v>0</v>
      </c>
      <c r="EN18" s="110">
        <v>9</v>
      </c>
      <c r="EO18" s="110">
        <v>4</v>
      </c>
      <c r="EP18" s="71">
        <v>13</v>
      </c>
      <c r="EQ18" s="121">
        <v>0</v>
      </c>
      <c r="ER18" s="121">
        <v>0</v>
      </c>
      <c r="ES18" s="121">
        <v>0</v>
      </c>
      <c r="ET18" s="116">
        <v>8.035714285714285</v>
      </c>
      <c r="EU18" s="116">
        <v>4.878048780487805</v>
      </c>
      <c r="EV18" s="116">
        <v>6.701030927835052</v>
      </c>
      <c r="EW18" s="88">
        <v>0</v>
      </c>
      <c r="EX18" s="88">
        <v>0</v>
      </c>
      <c r="EY18" s="88">
        <v>0</v>
      </c>
      <c r="EZ18" s="88"/>
      <c r="FA18" s="88"/>
      <c r="FB18" s="88">
        <v>0</v>
      </c>
      <c r="FC18" s="88"/>
      <c r="FD18" s="88"/>
      <c r="FE18" s="121"/>
      <c r="FF18" s="121"/>
      <c r="FG18" s="121"/>
      <c r="FH18" s="121"/>
      <c r="FI18" s="121"/>
      <c r="FJ18" s="121"/>
      <c r="FK18" s="121"/>
      <c r="FL18" s="110">
        <v>1</v>
      </c>
      <c r="FM18" s="123">
        <v>0</v>
      </c>
      <c r="FN18" s="110">
        <v>1</v>
      </c>
      <c r="FO18" s="88"/>
      <c r="FP18" s="88"/>
      <c r="FQ18" s="88">
        <v>0</v>
      </c>
      <c r="FR18" s="88"/>
      <c r="FS18" s="88"/>
      <c r="FT18" s="88">
        <v>0</v>
      </c>
      <c r="FU18" s="121">
        <v>0</v>
      </c>
      <c r="FV18" s="121" t="e">
        <v>#DIV/0!</v>
      </c>
      <c r="FW18" s="121">
        <v>0</v>
      </c>
      <c r="FX18" s="121">
        <v>0</v>
      </c>
      <c r="FY18" s="121" t="e">
        <v>#DIV/0!</v>
      </c>
      <c r="FZ18" s="121">
        <v>0</v>
      </c>
    </row>
    <row r="19" spans="1:182" ht="30" customHeight="1">
      <c r="A19" s="4">
        <v>10</v>
      </c>
      <c r="B19" s="155" t="s">
        <v>38</v>
      </c>
      <c r="C19" s="73">
        <v>246</v>
      </c>
      <c r="D19" s="73">
        <v>155</v>
      </c>
      <c r="E19" s="113">
        <v>401</v>
      </c>
      <c r="F19" s="73">
        <v>238</v>
      </c>
      <c r="G19" s="73">
        <v>142</v>
      </c>
      <c r="H19" s="71">
        <v>380</v>
      </c>
      <c r="I19" s="73">
        <v>8</v>
      </c>
      <c r="J19" s="73">
        <v>7</v>
      </c>
      <c r="K19" s="69">
        <v>15</v>
      </c>
      <c r="L19" s="73">
        <v>246</v>
      </c>
      <c r="M19" s="73">
        <v>149</v>
      </c>
      <c r="N19" s="73">
        <v>395</v>
      </c>
      <c r="O19" s="114">
        <v>100</v>
      </c>
      <c r="P19" s="114">
        <v>96.12903225806451</v>
      </c>
      <c r="Q19" s="114">
        <v>98.50374064837905</v>
      </c>
      <c r="R19" s="31">
        <v>20</v>
      </c>
      <c r="S19" s="31">
        <v>16</v>
      </c>
      <c r="T19" s="71">
        <v>36</v>
      </c>
      <c r="U19" s="31">
        <v>12</v>
      </c>
      <c r="V19" s="31">
        <v>5</v>
      </c>
      <c r="W19" s="71">
        <v>17</v>
      </c>
      <c r="X19" s="32">
        <v>2</v>
      </c>
      <c r="Y19" s="32">
        <v>1</v>
      </c>
      <c r="Z19" s="71">
        <v>3</v>
      </c>
      <c r="AA19" s="31">
        <v>14</v>
      </c>
      <c r="AB19" s="31">
        <v>6</v>
      </c>
      <c r="AC19" s="71">
        <v>20</v>
      </c>
      <c r="AD19" s="115">
        <v>70</v>
      </c>
      <c r="AE19" s="115">
        <v>37.5</v>
      </c>
      <c r="AF19" s="115">
        <v>55.55555555555556</v>
      </c>
      <c r="AG19" s="71">
        <v>266</v>
      </c>
      <c r="AH19" s="71">
        <v>171</v>
      </c>
      <c r="AI19" s="71">
        <v>437</v>
      </c>
      <c r="AJ19" s="71">
        <v>250</v>
      </c>
      <c r="AK19" s="71">
        <v>147</v>
      </c>
      <c r="AL19" s="71">
        <v>397</v>
      </c>
      <c r="AM19" s="71">
        <v>10</v>
      </c>
      <c r="AN19" s="71">
        <v>8</v>
      </c>
      <c r="AO19" s="71">
        <v>18</v>
      </c>
      <c r="AP19" s="73">
        <v>260</v>
      </c>
      <c r="AQ19" s="73">
        <v>155</v>
      </c>
      <c r="AR19" s="71">
        <v>415</v>
      </c>
      <c r="AS19" s="114">
        <v>97.74436090225564</v>
      </c>
      <c r="AT19" s="114">
        <v>90.64327485380117</v>
      </c>
      <c r="AU19" s="114">
        <v>94.96567505720824</v>
      </c>
      <c r="AV19" s="69">
        <v>38</v>
      </c>
      <c r="AW19" s="69">
        <v>23</v>
      </c>
      <c r="AX19" s="71">
        <v>61</v>
      </c>
      <c r="AY19" s="69">
        <v>34</v>
      </c>
      <c r="AZ19" s="69">
        <v>21</v>
      </c>
      <c r="BA19" s="71">
        <v>55</v>
      </c>
      <c r="BB19" s="87">
        <v>0</v>
      </c>
      <c r="BC19" s="87">
        <v>0</v>
      </c>
      <c r="BD19" s="88">
        <v>0</v>
      </c>
      <c r="BE19" s="73">
        <v>34</v>
      </c>
      <c r="BF19" s="73">
        <v>21</v>
      </c>
      <c r="BG19" s="73">
        <v>55</v>
      </c>
      <c r="BH19" s="114">
        <v>89.47368421052632</v>
      </c>
      <c r="BI19" s="114">
        <v>91.30434782608695</v>
      </c>
      <c r="BJ19" s="114">
        <v>90.1639344262295</v>
      </c>
      <c r="BK19" s="31">
        <v>3</v>
      </c>
      <c r="BL19" s="31">
        <v>2</v>
      </c>
      <c r="BM19" s="71">
        <v>5</v>
      </c>
      <c r="BN19" s="31">
        <v>2</v>
      </c>
      <c r="BO19" s="31">
        <v>2</v>
      </c>
      <c r="BP19" s="71">
        <v>4</v>
      </c>
      <c r="BQ19" s="87">
        <v>0</v>
      </c>
      <c r="BR19" s="87">
        <v>0</v>
      </c>
      <c r="BS19" s="88">
        <v>0</v>
      </c>
      <c r="BT19" s="31">
        <v>2</v>
      </c>
      <c r="BU19" s="31">
        <v>2</v>
      </c>
      <c r="BV19" s="71">
        <v>4</v>
      </c>
      <c r="BW19" s="114">
        <v>66.66666666666666</v>
      </c>
      <c r="BX19" s="114">
        <v>100</v>
      </c>
      <c r="BY19" s="114">
        <v>80</v>
      </c>
      <c r="BZ19" s="33">
        <v>41</v>
      </c>
      <c r="CA19" s="33">
        <v>25</v>
      </c>
      <c r="CB19" s="33">
        <v>66</v>
      </c>
      <c r="CC19" s="33">
        <v>36</v>
      </c>
      <c r="CD19" s="33">
        <v>23</v>
      </c>
      <c r="CE19" s="33">
        <v>59</v>
      </c>
      <c r="CF19" s="88">
        <v>0</v>
      </c>
      <c r="CG19" s="88">
        <v>0</v>
      </c>
      <c r="CH19" s="88">
        <v>0</v>
      </c>
      <c r="CI19" s="31">
        <v>36</v>
      </c>
      <c r="CJ19" s="31">
        <v>23</v>
      </c>
      <c r="CK19" s="33">
        <v>59</v>
      </c>
      <c r="CL19" s="114">
        <v>87.8048780487805</v>
      </c>
      <c r="CM19" s="114">
        <v>92</v>
      </c>
      <c r="CN19" s="114">
        <v>89.39393939393939</v>
      </c>
      <c r="CO19" s="71">
        <v>111</v>
      </c>
      <c r="CP19" s="71">
        <v>108</v>
      </c>
      <c r="CQ19" s="71">
        <v>219</v>
      </c>
      <c r="CR19" s="71">
        <v>105</v>
      </c>
      <c r="CS19" s="71">
        <v>102</v>
      </c>
      <c r="CT19" s="73">
        <v>207</v>
      </c>
      <c r="CU19" s="74">
        <v>4</v>
      </c>
      <c r="CV19" s="74">
        <v>3</v>
      </c>
      <c r="CW19" s="71">
        <v>7</v>
      </c>
      <c r="CX19" s="73">
        <v>109</v>
      </c>
      <c r="CY19" s="73">
        <v>105</v>
      </c>
      <c r="CZ19" s="71">
        <v>214</v>
      </c>
      <c r="DA19" s="114">
        <v>98.1981981981982</v>
      </c>
      <c r="DB19" s="114">
        <v>97.22222222222221</v>
      </c>
      <c r="DC19" s="114">
        <v>97.71689497716895</v>
      </c>
      <c r="DD19" s="31">
        <v>7</v>
      </c>
      <c r="DE19" s="31">
        <v>2</v>
      </c>
      <c r="DF19" s="71">
        <v>9</v>
      </c>
      <c r="DG19" s="31">
        <v>5</v>
      </c>
      <c r="DH19" s="31">
        <v>1</v>
      </c>
      <c r="DI19" s="71">
        <v>6</v>
      </c>
      <c r="DJ19" s="93">
        <v>0</v>
      </c>
      <c r="DK19" s="93">
        <v>0</v>
      </c>
      <c r="DL19" s="93">
        <v>0</v>
      </c>
      <c r="DM19" s="31">
        <v>5</v>
      </c>
      <c r="DN19" s="31">
        <v>1</v>
      </c>
      <c r="DO19" s="33">
        <v>6</v>
      </c>
      <c r="DP19" s="114">
        <v>71.42857142857143</v>
      </c>
      <c r="DQ19" s="114">
        <v>50</v>
      </c>
      <c r="DR19" s="114">
        <v>66.66666666666666</v>
      </c>
      <c r="DS19" s="33">
        <v>118</v>
      </c>
      <c r="DT19" s="33">
        <v>110</v>
      </c>
      <c r="DU19" s="33">
        <v>228</v>
      </c>
      <c r="DV19" s="33">
        <v>110</v>
      </c>
      <c r="DW19" s="33">
        <v>103</v>
      </c>
      <c r="DX19" s="33">
        <v>213</v>
      </c>
      <c r="DY19" s="33">
        <v>4</v>
      </c>
      <c r="DZ19" s="33">
        <v>3</v>
      </c>
      <c r="EA19" s="33">
        <v>7</v>
      </c>
      <c r="EB19" s="31">
        <v>114</v>
      </c>
      <c r="EC19" s="31">
        <v>106</v>
      </c>
      <c r="ED19" s="33">
        <v>220</v>
      </c>
      <c r="EE19" s="114">
        <v>96.61016949152543</v>
      </c>
      <c r="EF19" s="114">
        <v>96.36363636363636</v>
      </c>
      <c r="EG19" s="114">
        <v>96.49122807017544</v>
      </c>
      <c r="EH19" s="110">
        <v>260</v>
      </c>
      <c r="EI19" s="110">
        <v>155</v>
      </c>
      <c r="EJ19" s="110">
        <v>415</v>
      </c>
      <c r="EK19" s="71">
        <v>7</v>
      </c>
      <c r="EL19" s="101">
        <v>0</v>
      </c>
      <c r="EM19" s="71">
        <v>7</v>
      </c>
      <c r="EN19" s="110">
        <v>76</v>
      </c>
      <c r="EO19" s="110">
        <v>62</v>
      </c>
      <c r="EP19" s="71">
        <v>138</v>
      </c>
      <c r="EQ19" s="116">
        <v>2.692307692307692</v>
      </c>
      <c r="ER19" s="123">
        <v>0</v>
      </c>
      <c r="ES19" s="116">
        <v>1.686746987951807</v>
      </c>
      <c r="ET19" s="116">
        <v>29.23076923076923</v>
      </c>
      <c r="EU19" s="116">
        <v>40</v>
      </c>
      <c r="EV19" s="116">
        <v>33.253012048192765</v>
      </c>
      <c r="EW19" s="110">
        <v>36</v>
      </c>
      <c r="EX19" s="110">
        <v>23</v>
      </c>
      <c r="EY19" s="110">
        <v>59</v>
      </c>
      <c r="EZ19" s="88">
        <v>0</v>
      </c>
      <c r="FA19" s="88">
        <v>0</v>
      </c>
      <c r="FB19" s="88">
        <v>0</v>
      </c>
      <c r="FC19" s="110">
        <v>12</v>
      </c>
      <c r="FD19" s="110">
        <v>4</v>
      </c>
      <c r="FE19" s="71">
        <v>16</v>
      </c>
      <c r="FF19" s="121">
        <v>0</v>
      </c>
      <c r="FG19" s="121">
        <v>0</v>
      </c>
      <c r="FH19" s="121">
        <v>0</v>
      </c>
      <c r="FI19" s="116">
        <v>43</v>
      </c>
      <c r="FJ19" s="116">
        <v>36</v>
      </c>
      <c r="FK19" s="116">
        <v>27.118644067796613</v>
      </c>
      <c r="FL19" s="110">
        <v>114</v>
      </c>
      <c r="FM19" s="110">
        <v>106</v>
      </c>
      <c r="FN19" s="110">
        <v>220</v>
      </c>
      <c r="FO19" s="71">
        <v>1</v>
      </c>
      <c r="FP19" s="101">
        <v>0</v>
      </c>
      <c r="FQ19" s="71">
        <v>1</v>
      </c>
      <c r="FR19" s="110">
        <v>43</v>
      </c>
      <c r="FS19" s="110">
        <v>36</v>
      </c>
      <c r="FT19" s="71">
        <v>79</v>
      </c>
      <c r="FU19" s="116">
        <v>0.8771929824561404</v>
      </c>
      <c r="FV19" s="123">
        <v>0</v>
      </c>
      <c r="FW19" s="116">
        <v>0.45454545454545453</v>
      </c>
      <c r="FX19" s="116">
        <v>37.71929824561404</v>
      </c>
      <c r="FY19" s="116">
        <v>33.9622641509434</v>
      </c>
      <c r="FZ19" s="116">
        <v>35.90909090909091</v>
      </c>
    </row>
    <row r="20" spans="1:182" ht="31.5" customHeight="1">
      <c r="A20" s="4">
        <v>11</v>
      </c>
      <c r="B20" s="155" t="s">
        <v>39</v>
      </c>
      <c r="C20" s="73">
        <v>6101</v>
      </c>
      <c r="D20" s="73">
        <v>6567</v>
      </c>
      <c r="E20" s="113">
        <v>12668</v>
      </c>
      <c r="F20" s="73">
        <v>4992</v>
      </c>
      <c r="G20" s="73">
        <v>5610</v>
      </c>
      <c r="H20" s="71">
        <v>10602</v>
      </c>
      <c r="I20" s="73">
        <v>319</v>
      </c>
      <c r="J20" s="73">
        <v>310</v>
      </c>
      <c r="K20" s="69">
        <v>629</v>
      </c>
      <c r="L20" s="73">
        <v>5311</v>
      </c>
      <c r="M20" s="73">
        <v>5920</v>
      </c>
      <c r="N20" s="73">
        <v>11231</v>
      </c>
      <c r="O20" s="114">
        <v>87.0513030650713</v>
      </c>
      <c r="P20" s="114">
        <v>90.14770823816049</v>
      </c>
      <c r="Q20" s="114">
        <v>88.65645721502999</v>
      </c>
      <c r="R20" s="31">
        <v>411</v>
      </c>
      <c r="S20" s="31">
        <v>251</v>
      </c>
      <c r="T20" s="71">
        <v>662</v>
      </c>
      <c r="U20" s="31">
        <v>126</v>
      </c>
      <c r="V20" s="31">
        <v>98</v>
      </c>
      <c r="W20" s="71">
        <v>224</v>
      </c>
      <c r="X20" s="107">
        <v>0</v>
      </c>
      <c r="Y20" s="31">
        <v>1</v>
      </c>
      <c r="Z20" s="71">
        <v>1</v>
      </c>
      <c r="AA20" s="31">
        <v>126</v>
      </c>
      <c r="AB20" s="31">
        <v>99</v>
      </c>
      <c r="AC20" s="71">
        <v>225</v>
      </c>
      <c r="AD20" s="115">
        <v>30.656934306569344</v>
      </c>
      <c r="AE20" s="115">
        <v>39.44223107569721</v>
      </c>
      <c r="AF20" s="115">
        <v>33.987915407854985</v>
      </c>
      <c r="AG20" s="71">
        <v>6512</v>
      </c>
      <c r="AH20" s="71">
        <v>6818</v>
      </c>
      <c r="AI20" s="71">
        <v>13330</v>
      </c>
      <c r="AJ20" s="71">
        <v>5118</v>
      </c>
      <c r="AK20" s="71">
        <v>5708</v>
      </c>
      <c r="AL20" s="71">
        <v>10826</v>
      </c>
      <c r="AM20" s="71">
        <v>319</v>
      </c>
      <c r="AN20" s="71">
        <v>311</v>
      </c>
      <c r="AO20" s="71">
        <v>630</v>
      </c>
      <c r="AP20" s="73">
        <v>5437</v>
      </c>
      <c r="AQ20" s="73">
        <v>6019</v>
      </c>
      <c r="AR20" s="71">
        <v>11456</v>
      </c>
      <c r="AS20" s="114">
        <v>83.49201474201475</v>
      </c>
      <c r="AT20" s="114">
        <v>88.28102082722205</v>
      </c>
      <c r="AU20" s="114">
        <v>85.94148537134284</v>
      </c>
      <c r="AV20" s="69">
        <v>84</v>
      </c>
      <c r="AW20" s="69">
        <v>101</v>
      </c>
      <c r="AX20" s="71">
        <v>185</v>
      </c>
      <c r="AY20" s="71">
        <v>64</v>
      </c>
      <c r="AZ20" s="71">
        <v>83</v>
      </c>
      <c r="BA20" s="71">
        <v>147</v>
      </c>
      <c r="BB20" s="74">
        <v>6</v>
      </c>
      <c r="BC20" s="74">
        <v>7</v>
      </c>
      <c r="BD20" s="71">
        <v>13</v>
      </c>
      <c r="BE20" s="73">
        <v>70</v>
      </c>
      <c r="BF20" s="73">
        <v>90</v>
      </c>
      <c r="BG20" s="73">
        <v>160</v>
      </c>
      <c r="BH20" s="114">
        <v>83.33333333333334</v>
      </c>
      <c r="BI20" s="114">
        <v>89.10891089108911</v>
      </c>
      <c r="BJ20" s="114">
        <v>86.48648648648648</v>
      </c>
      <c r="BK20" s="31">
        <v>2</v>
      </c>
      <c r="BL20" s="31">
        <v>7</v>
      </c>
      <c r="BM20" s="71">
        <v>9</v>
      </c>
      <c r="BN20" s="31">
        <v>1</v>
      </c>
      <c r="BO20" s="31">
        <v>3</v>
      </c>
      <c r="BP20" s="71">
        <v>4</v>
      </c>
      <c r="BQ20" s="106">
        <v>0</v>
      </c>
      <c r="BR20" s="106">
        <v>0</v>
      </c>
      <c r="BS20" s="101">
        <v>0</v>
      </c>
      <c r="BT20" s="31">
        <v>1</v>
      </c>
      <c r="BU20" s="31">
        <v>3</v>
      </c>
      <c r="BV20" s="71">
        <v>4</v>
      </c>
      <c r="BW20" s="114">
        <v>50</v>
      </c>
      <c r="BX20" s="114">
        <v>42.857142857142854</v>
      </c>
      <c r="BY20" s="114">
        <v>44.44444444444444</v>
      </c>
      <c r="BZ20" s="33">
        <v>86</v>
      </c>
      <c r="CA20" s="33">
        <v>108</v>
      </c>
      <c r="CB20" s="33">
        <v>194</v>
      </c>
      <c r="CC20" s="33">
        <v>65</v>
      </c>
      <c r="CD20" s="33">
        <v>86</v>
      </c>
      <c r="CE20" s="33">
        <v>151</v>
      </c>
      <c r="CF20" s="33">
        <v>6</v>
      </c>
      <c r="CG20" s="33">
        <v>7</v>
      </c>
      <c r="CH20" s="33">
        <v>13</v>
      </c>
      <c r="CI20" s="31">
        <v>71</v>
      </c>
      <c r="CJ20" s="31">
        <v>93</v>
      </c>
      <c r="CK20" s="33">
        <v>164</v>
      </c>
      <c r="CL20" s="114">
        <v>82.55813953488372</v>
      </c>
      <c r="CM20" s="114">
        <v>86.11111111111111</v>
      </c>
      <c r="CN20" s="114">
        <v>84.5360824742268</v>
      </c>
      <c r="CO20" s="73">
        <v>606</v>
      </c>
      <c r="CP20" s="73">
        <v>689</v>
      </c>
      <c r="CQ20" s="71">
        <v>1295</v>
      </c>
      <c r="CR20" s="73">
        <v>474</v>
      </c>
      <c r="CS20" s="73">
        <v>563</v>
      </c>
      <c r="CT20" s="73">
        <v>1037</v>
      </c>
      <c r="CU20" s="73">
        <v>35</v>
      </c>
      <c r="CV20" s="73">
        <v>31</v>
      </c>
      <c r="CW20" s="71">
        <v>66</v>
      </c>
      <c r="CX20" s="73">
        <v>509</v>
      </c>
      <c r="CY20" s="73">
        <v>594</v>
      </c>
      <c r="CZ20" s="71">
        <v>1103</v>
      </c>
      <c r="DA20" s="114">
        <v>83.993399339934</v>
      </c>
      <c r="DB20" s="114">
        <v>86.21190130624092</v>
      </c>
      <c r="DC20" s="114">
        <v>85.17374517374517</v>
      </c>
      <c r="DD20" s="31">
        <v>34</v>
      </c>
      <c r="DE20" s="31">
        <v>18</v>
      </c>
      <c r="DF20" s="71">
        <v>52</v>
      </c>
      <c r="DG20" s="31">
        <v>13</v>
      </c>
      <c r="DH20" s="31">
        <v>6</v>
      </c>
      <c r="DI20" s="71">
        <v>19</v>
      </c>
      <c r="DJ20" s="31">
        <v>1</v>
      </c>
      <c r="DK20" s="106">
        <v>0</v>
      </c>
      <c r="DL20" s="74">
        <v>1</v>
      </c>
      <c r="DM20" s="31">
        <v>14</v>
      </c>
      <c r="DN20" s="31">
        <v>6</v>
      </c>
      <c r="DO20" s="33">
        <v>20</v>
      </c>
      <c r="DP20" s="114">
        <v>41.17647058823529</v>
      </c>
      <c r="DQ20" s="114">
        <v>33.33333333333333</v>
      </c>
      <c r="DR20" s="114">
        <v>38.46153846153847</v>
      </c>
      <c r="DS20" s="33">
        <v>640</v>
      </c>
      <c r="DT20" s="33">
        <v>707</v>
      </c>
      <c r="DU20" s="33">
        <v>1347</v>
      </c>
      <c r="DV20" s="33">
        <v>487</v>
      </c>
      <c r="DW20" s="33">
        <v>569</v>
      </c>
      <c r="DX20" s="33">
        <v>1056</v>
      </c>
      <c r="DY20" s="33">
        <v>36</v>
      </c>
      <c r="DZ20" s="33">
        <v>31</v>
      </c>
      <c r="EA20" s="33">
        <v>67</v>
      </c>
      <c r="EB20" s="31">
        <v>523</v>
      </c>
      <c r="EC20" s="31">
        <v>600</v>
      </c>
      <c r="ED20" s="33">
        <v>1123</v>
      </c>
      <c r="EE20" s="114">
        <v>81.71875</v>
      </c>
      <c r="EF20" s="114">
        <v>84.86562942008487</v>
      </c>
      <c r="EG20" s="114">
        <v>83.37045285820341</v>
      </c>
      <c r="EH20" s="110">
        <v>5437</v>
      </c>
      <c r="EI20" s="110">
        <v>6019</v>
      </c>
      <c r="EJ20" s="110">
        <v>11456</v>
      </c>
      <c r="EK20" s="71">
        <v>299</v>
      </c>
      <c r="EL20" s="71">
        <v>607</v>
      </c>
      <c r="EM20" s="71">
        <v>906</v>
      </c>
      <c r="EN20" s="110">
        <v>1554</v>
      </c>
      <c r="EO20" s="110">
        <v>2014</v>
      </c>
      <c r="EP20" s="71">
        <v>3568</v>
      </c>
      <c r="EQ20" s="116">
        <v>5.499356262644842</v>
      </c>
      <c r="ER20" s="116">
        <v>10.084731683003822</v>
      </c>
      <c r="ES20" s="116">
        <v>7.908519553072625</v>
      </c>
      <c r="ET20" s="116">
        <v>28.581938569063823</v>
      </c>
      <c r="EU20" s="116">
        <v>33.46070775876392</v>
      </c>
      <c r="EV20" s="116">
        <v>31.145251396648042</v>
      </c>
      <c r="EW20" s="110">
        <v>71</v>
      </c>
      <c r="EX20" s="110">
        <v>93</v>
      </c>
      <c r="EY20" s="110">
        <v>164</v>
      </c>
      <c r="EZ20" s="71">
        <v>1</v>
      </c>
      <c r="FA20" s="71">
        <v>2</v>
      </c>
      <c r="FB20" s="71">
        <v>3</v>
      </c>
      <c r="FC20" s="110">
        <v>12</v>
      </c>
      <c r="FD20" s="110">
        <v>23</v>
      </c>
      <c r="FE20" s="71">
        <v>35</v>
      </c>
      <c r="FF20" s="116">
        <v>1.4084507042253522</v>
      </c>
      <c r="FG20" s="116">
        <v>2.150537634408602</v>
      </c>
      <c r="FH20" s="116">
        <v>1.829268292682927</v>
      </c>
      <c r="FI20" s="116">
        <v>16.901408450704228</v>
      </c>
      <c r="FJ20" s="116">
        <v>24.731182795698924</v>
      </c>
      <c r="FK20" s="116">
        <v>21.34146341463415</v>
      </c>
      <c r="FL20" s="110">
        <v>523</v>
      </c>
      <c r="FM20" s="110">
        <v>600</v>
      </c>
      <c r="FN20" s="110">
        <v>1123</v>
      </c>
      <c r="FO20" s="71">
        <v>13</v>
      </c>
      <c r="FP20" s="71">
        <v>24</v>
      </c>
      <c r="FQ20" s="71">
        <v>37</v>
      </c>
      <c r="FR20" s="110">
        <v>160</v>
      </c>
      <c r="FS20" s="110">
        <v>173</v>
      </c>
      <c r="FT20" s="71">
        <v>333</v>
      </c>
      <c r="FU20" s="116">
        <v>2.4856596558317396</v>
      </c>
      <c r="FV20" s="116">
        <v>4</v>
      </c>
      <c r="FW20" s="116">
        <v>3.2947462154942118</v>
      </c>
      <c r="FX20" s="116">
        <v>30.592734225621413</v>
      </c>
      <c r="FY20" s="116">
        <v>28.833333333333332</v>
      </c>
      <c r="FZ20" s="116">
        <v>29.652715939447905</v>
      </c>
    </row>
    <row r="21" spans="1:182" ht="29.25" customHeight="1">
      <c r="A21" s="4">
        <v>12</v>
      </c>
      <c r="B21" s="155" t="s">
        <v>81</v>
      </c>
      <c r="C21" s="73">
        <v>284705</v>
      </c>
      <c r="D21" s="73">
        <v>210647</v>
      </c>
      <c r="E21" s="113">
        <v>495352</v>
      </c>
      <c r="F21" s="73">
        <v>211003</v>
      </c>
      <c r="G21" s="73">
        <v>173025</v>
      </c>
      <c r="H21" s="71">
        <v>384028</v>
      </c>
      <c r="I21" s="73">
        <v>24632</v>
      </c>
      <c r="J21" s="73">
        <v>14654</v>
      </c>
      <c r="K21" s="69">
        <v>39286</v>
      </c>
      <c r="L21" s="73">
        <v>235635</v>
      </c>
      <c r="M21" s="73">
        <v>187679</v>
      </c>
      <c r="N21" s="73">
        <v>423314</v>
      </c>
      <c r="O21" s="114">
        <v>82.76461600604134</v>
      </c>
      <c r="P21" s="114">
        <v>89.09645045977393</v>
      </c>
      <c r="Q21" s="114">
        <v>85.45721022626334</v>
      </c>
      <c r="R21" s="31">
        <v>57465</v>
      </c>
      <c r="S21" s="31">
        <v>18305</v>
      </c>
      <c r="T21" s="71">
        <v>75770</v>
      </c>
      <c r="U21" s="31">
        <v>27551</v>
      </c>
      <c r="V21" s="31">
        <v>10589</v>
      </c>
      <c r="W21" s="71">
        <v>38140</v>
      </c>
      <c r="X21" s="31">
        <v>6438</v>
      </c>
      <c r="Y21" s="32">
        <v>2054</v>
      </c>
      <c r="Z21" s="71">
        <v>8492</v>
      </c>
      <c r="AA21" s="31">
        <v>33989</v>
      </c>
      <c r="AB21" s="31">
        <v>12643</v>
      </c>
      <c r="AC21" s="71">
        <v>46632</v>
      </c>
      <c r="AD21" s="115">
        <v>59.14730705646916</v>
      </c>
      <c r="AE21" s="115">
        <v>69.06856050259492</v>
      </c>
      <c r="AF21" s="115">
        <v>61.54414675993137</v>
      </c>
      <c r="AG21" s="71">
        <v>342170</v>
      </c>
      <c r="AH21" s="71">
        <v>228952</v>
      </c>
      <c r="AI21" s="71">
        <v>571122</v>
      </c>
      <c r="AJ21" s="71">
        <v>238554</v>
      </c>
      <c r="AK21" s="71">
        <v>183614</v>
      </c>
      <c r="AL21" s="71">
        <v>422168</v>
      </c>
      <c r="AM21" s="71">
        <v>31070</v>
      </c>
      <c r="AN21" s="71">
        <v>16708</v>
      </c>
      <c r="AO21" s="71">
        <v>47778</v>
      </c>
      <c r="AP21" s="73">
        <v>269624</v>
      </c>
      <c r="AQ21" s="73">
        <v>200322</v>
      </c>
      <c r="AR21" s="71">
        <v>469946</v>
      </c>
      <c r="AS21" s="114">
        <v>78.79825817576058</v>
      </c>
      <c r="AT21" s="114">
        <v>87.49519549949333</v>
      </c>
      <c r="AU21" s="114">
        <v>82.28469573926411</v>
      </c>
      <c r="AV21" s="73">
        <v>22356</v>
      </c>
      <c r="AW21" s="73">
        <v>17393</v>
      </c>
      <c r="AX21" s="71">
        <v>39749</v>
      </c>
      <c r="AY21" s="73">
        <v>15239</v>
      </c>
      <c r="AZ21" s="73">
        <v>13347</v>
      </c>
      <c r="BA21" s="71">
        <v>28586</v>
      </c>
      <c r="BB21" s="73">
        <v>2542</v>
      </c>
      <c r="BC21" s="73">
        <v>1645</v>
      </c>
      <c r="BD21" s="71">
        <v>4187</v>
      </c>
      <c r="BE21" s="73">
        <v>17781</v>
      </c>
      <c r="BF21" s="73">
        <v>14992</v>
      </c>
      <c r="BG21" s="73">
        <v>32773</v>
      </c>
      <c r="BH21" s="114">
        <v>79.53569511540526</v>
      </c>
      <c r="BI21" s="114">
        <v>86.19559592939689</v>
      </c>
      <c r="BJ21" s="114">
        <v>82.44987295277869</v>
      </c>
      <c r="BK21" s="31">
        <v>6607</v>
      </c>
      <c r="BL21" s="31">
        <v>2272</v>
      </c>
      <c r="BM21" s="71">
        <v>8879</v>
      </c>
      <c r="BN21" s="31">
        <v>2884</v>
      </c>
      <c r="BO21" s="31">
        <v>1153</v>
      </c>
      <c r="BP21" s="71">
        <v>4037</v>
      </c>
      <c r="BQ21" s="31">
        <v>751</v>
      </c>
      <c r="BR21" s="31">
        <v>289</v>
      </c>
      <c r="BS21" s="71">
        <v>1040</v>
      </c>
      <c r="BT21" s="31">
        <v>3635</v>
      </c>
      <c r="BU21" s="31">
        <v>1442</v>
      </c>
      <c r="BV21" s="71">
        <v>5077</v>
      </c>
      <c r="BW21" s="114">
        <v>55.01740578174663</v>
      </c>
      <c r="BX21" s="114">
        <v>63.46830985915493</v>
      </c>
      <c r="BY21" s="114">
        <v>57.17986259713932</v>
      </c>
      <c r="BZ21" s="33">
        <v>28963</v>
      </c>
      <c r="CA21" s="33">
        <v>19665</v>
      </c>
      <c r="CB21" s="33">
        <v>48628</v>
      </c>
      <c r="CC21" s="33">
        <v>18123</v>
      </c>
      <c r="CD21" s="33">
        <v>14500</v>
      </c>
      <c r="CE21" s="33">
        <v>32623</v>
      </c>
      <c r="CF21" s="33">
        <v>3293</v>
      </c>
      <c r="CG21" s="33">
        <v>1934</v>
      </c>
      <c r="CH21" s="33">
        <v>5227</v>
      </c>
      <c r="CI21" s="31">
        <v>21416</v>
      </c>
      <c r="CJ21" s="31">
        <v>16434</v>
      </c>
      <c r="CK21" s="33">
        <v>37850</v>
      </c>
      <c r="CL21" s="114">
        <v>73.94261644166696</v>
      </c>
      <c r="CM21" s="114">
        <v>83.56979405034325</v>
      </c>
      <c r="CN21" s="114">
        <v>77.83581475693016</v>
      </c>
      <c r="CO21" s="73">
        <v>38125</v>
      </c>
      <c r="CP21" s="73">
        <v>40397</v>
      </c>
      <c r="CQ21" s="71">
        <v>78522</v>
      </c>
      <c r="CR21" s="73">
        <v>25112</v>
      </c>
      <c r="CS21" s="73">
        <v>31932</v>
      </c>
      <c r="CT21" s="73">
        <v>57044</v>
      </c>
      <c r="CU21" s="73">
        <v>3928</v>
      </c>
      <c r="CV21" s="73">
        <v>2859</v>
      </c>
      <c r="CW21" s="71">
        <v>6787</v>
      </c>
      <c r="CX21" s="73">
        <v>29040</v>
      </c>
      <c r="CY21" s="73">
        <v>34791</v>
      </c>
      <c r="CZ21" s="71">
        <v>63831</v>
      </c>
      <c r="DA21" s="114">
        <v>76.17049180327868</v>
      </c>
      <c r="DB21" s="114">
        <v>86.12273188603115</v>
      </c>
      <c r="DC21" s="114">
        <v>81.29059371895775</v>
      </c>
      <c r="DD21" s="31">
        <v>3415</v>
      </c>
      <c r="DE21" s="31">
        <v>1189</v>
      </c>
      <c r="DF21" s="71">
        <v>4604</v>
      </c>
      <c r="DG21" s="31">
        <v>1520</v>
      </c>
      <c r="DH21" s="31">
        <v>660</v>
      </c>
      <c r="DI21" s="71">
        <v>2180</v>
      </c>
      <c r="DJ21" s="32">
        <v>339</v>
      </c>
      <c r="DK21" s="32">
        <v>116</v>
      </c>
      <c r="DL21" s="74">
        <v>455</v>
      </c>
      <c r="DM21" s="31">
        <v>1859</v>
      </c>
      <c r="DN21" s="31">
        <v>776</v>
      </c>
      <c r="DO21" s="33">
        <v>2635</v>
      </c>
      <c r="DP21" s="114">
        <v>54.43631039531479</v>
      </c>
      <c r="DQ21" s="114">
        <v>65.26492851135409</v>
      </c>
      <c r="DR21" s="114">
        <v>57.23284100781929</v>
      </c>
      <c r="DS21" s="33">
        <v>41540</v>
      </c>
      <c r="DT21" s="33">
        <v>41586</v>
      </c>
      <c r="DU21" s="33">
        <v>83126</v>
      </c>
      <c r="DV21" s="33">
        <v>26632</v>
      </c>
      <c r="DW21" s="33">
        <v>32592</v>
      </c>
      <c r="DX21" s="33">
        <v>59224</v>
      </c>
      <c r="DY21" s="33">
        <v>4267</v>
      </c>
      <c r="DZ21" s="33">
        <v>2975</v>
      </c>
      <c r="EA21" s="33">
        <v>7242</v>
      </c>
      <c r="EB21" s="31">
        <v>30899</v>
      </c>
      <c r="EC21" s="31">
        <v>35567</v>
      </c>
      <c r="ED21" s="33">
        <v>66466</v>
      </c>
      <c r="EE21" s="114">
        <v>74.38372652864709</v>
      </c>
      <c r="EF21" s="114">
        <v>85.52637906987928</v>
      </c>
      <c r="EG21" s="114">
        <v>79.95813584197484</v>
      </c>
      <c r="EH21" s="110">
        <v>269624</v>
      </c>
      <c r="EI21" s="110">
        <v>200322</v>
      </c>
      <c r="EJ21" s="110">
        <v>469946</v>
      </c>
      <c r="EK21" s="71">
        <v>12353</v>
      </c>
      <c r="EL21" s="71">
        <v>18285</v>
      </c>
      <c r="EM21" s="71">
        <v>30638</v>
      </c>
      <c r="EN21" s="110">
        <v>83904</v>
      </c>
      <c r="EO21" s="110">
        <v>80757</v>
      </c>
      <c r="EP21" s="71">
        <v>164661</v>
      </c>
      <c r="EQ21" s="116">
        <v>4.581565439278403</v>
      </c>
      <c r="ER21" s="116">
        <v>9.127804235181358</v>
      </c>
      <c r="ES21" s="116">
        <v>6.519472450026173</v>
      </c>
      <c r="ET21" s="116">
        <v>31.118891493338875</v>
      </c>
      <c r="EU21" s="116">
        <v>40.31359511186989</v>
      </c>
      <c r="EV21" s="116">
        <v>35.03828099398654</v>
      </c>
      <c r="EW21" s="110">
        <v>21416</v>
      </c>
      <c r="EX21" s="110">
        <v>16434</v>
      </c>
      <c r="EY21" s="110">
        <v>37850</v>
      </c>
      <c r="EZ21" s="71">
        <v>575</v>
      </c>
      <c r="FA21" s="71">
        <v>945</v>
      </c>
      <c r="FB21" s="71">
        <v>1520</v>
      </c>
      <c r="FC21" s="110">
        <v>5894</v>
      </c>
      <c r="FD21" s="110">
        <v>6008</v>
      </c>
      <c r="FE21" s="71">
        <v>11902</v>
      </c>
      <c r="FF21" s="116">
        <v>2.68490847964139</v>
      </c>
      <c r="FG21" s="116">
        <v>5.7502738225629795</v>
      </c>
      <c r="FH21" s="116">
        <v>4.015852047556143</v>
      </c>
      <c r="FI21" s="116">
        <v>27.521479267837133</v>
      </c>
      <c r="FJ21" s="116">
        <v>36.558354630643784</v>
      </c>
      <c r="FK21" s="116">
        <v>31.445178335535008</v>
      </c>
      <c r="FL21" s="110">
        <v>30899</v>
      </c>
      <c r="FM21" s="110">
        <v>35567</v>
      </c>
      <c r="FN21" s="110">
        <v>66466</v>
      </c>
      <c r="FO21" s="71">
        <v>878</v>
      </c>
      <c r="FP21" s="71">
        <v>2040</v>
      </c>
      <c r="FQ21" s="71">
        <v>2918</v>
      </c>
      <c r="FR21" s="110">
        <v>10281</v>
      </c>
      <c r="FS21" s="110">
        <v>13737</v>
      </c>
      <c r="FT21" s="71">
        <v>24018</v>
      </c>
      <c r="FU21" s="116">
        <v>2.841515906663646</v>
      </c>
      <c r="FV21" s="116">
        <v>5.735653836421402</v>
      </c>
      <c r="FW21" s="116">
        <v>4.390214545782807</v>
      </c>
      <c r="FX21" s="116">
        <v>33.27292145376873</v>
      </c>
      <c r="FY21" s="116">
        <v>38.62288076025529</v>
      </c>
      <c r="FZ21" s="116">
        <v>36.13576866367767</v>
      </c>
    </row>
    <row r="22" spans="1:182" ht="30" customHeight="1">
      <c r="A22" s="4">
        <v>13</v>
      </c>
      <c r="B22" s="155" t="s">
        <v>40</v>
      </c>
      <c r="C22" s="73">
        <v>143354</v>
      </c>
      <c r="D22" s="73">
        <v>114141</v>
      </c>
      <c r="E22" s="113">
        <v>257495</v>
      </c>
      <c r="F22" s="73">
        <v>72929</v>
      </c>
      <c r="G22" s="73">
        <v>77485</v>
      </c>
      <c r="H22" s="71">
        <v>150414</v>
      </c>
      <c r="I22" s="73">
        <v>23481</v>
      </c>
      <c r="J22" s="73">
        <v>14673</v>
      </c>
      <c r="K22" s="69">
        <v>38154</v>
      </c>
      <c r="L22" s="73">
        <v>96410</v>
      </c>
      <c r="M22" s="73">
        <v>92158</v>
      </c>
      <c r="N22" s="73">
        <v>188568</v>
      </c>
      <c r="O22" s="114">
        <v>67.25309373997239</v>
      </c>
      <c r="P22" s="114">
        <v>80.74048764247729</v>
      </c>
      <c r="Q22" s="114">
        <v>73.23171323715023</v>
      </c>
      <c r="R22" s="31">
        <v>25118</v>
      </c>
      <c r="S22" s="31">
        <v>7996</v>
      </c>
      <c r="T22" s="71">
        <v>33114</v>
      </c>
      <c r="U22" s="31">
        <v>10910</v>
      </c>
      <c r="V22" s="31">
        <v>3798</v>
      </c>
      <c r="W22" s="71">
        <v>14708</v>
      </c>
      <c r="X22" s="31">
        <v>689</v>
      </c>
      <c r="Y22" s="32">
        <v>253</v>
      </c>
      <c r="Z22" s="71">
        <v>942</v>
      </c>
      <c r="AA22" s="31">
        <v>11599</v>
      </c>
      <c r="AB22" s="31">
        <v>4051</v>
      </c>
      <c r="AC22" s="73">
        <v>15650</v>
      </c>
      <c r="AD22" s="115">
        <v>46.178039652838606</v>
      </c>
      <c r="AE22" s="115">
        <v>50.662831415707856</v>
      </c>
      <c r="AF22" s="115">
        <v>47.26097723017455</v>
      </c>
      <c r="AG22" s="71">
        <v>168472</v>
      </c>
      <c r="AH22" s="71">
        <v>122137</v>
      </c>
      <c r="AI22" s="71">
        <v>290609</v>
      </c>
      <c r="AJ22" s="71">
        <v>83839</v>
      </c>
      <c r="AK22" s="71">
        <v>81283</v>
      </c>
      <c r="AL22" s="71">
        <v>165122</v>
      </c>
      <c r="AM22" s="71">
        <v>24170</v>
      </c>
      <c r="AN22" s="71">
        <v>14926</v>
      </c>
      <c r="AO22" s="71">
        <v>39096</v>
      </c>
      <c r="AP22" s="73">
        <v>108009</v>
      </c>
      <c r="AQ22" s="73">
        <v>96209</v>
      </c>
      <c r="AR22" s="71">
        <v>204218</v>
      </c>
      <c r="AS22" s="114">
        <v>64.11095018756826</v>
      </c>
      <c r="AT22" s="114">
        <v>78.77137968019518</v>
      </c>
      <c r="AU22" s="114">
        <v>70.27242790140704</v>
      </c>
      <c r="AV22" s="73">
        <v>24287</v>
      </c>
      <c r="AW22" s="73">
        <v>21020</v>
      </c>
      <c r="AX22" s="71">
        <v>45307</v>
      </c>
      <c r="AY22" s="73">
        <v>10599</v>
      </c>
      <c r="AZ22" s="73">
        <v>11747</v>
      </c>
      <c r="BA22" s="71">
        <v>22346</v>
      </c>
      <c r="BB22" s="74">
        <v>3978</v>
      </c>
      <c r="BC22" s="74">
        <v>3346</v>
      </c>
      <c r="BD22" s="71">
        <v>7324</v>
      </c>
      <c r="BE22" s="73">
        <v>14577</v>
      </c>
      <c r="BF22" s="73">
        <v>15093</v>
      </c>
      <c r="BG22" s="73">
        <v>29670</v>
      </c>
      <c r="BH22" s="114">
        <v>60.01976365957097</v>
      </c>
      <c r="BI22" s="114">
        <v>71.80304471931494</v>
      </c>
      <c r="BJ22" s="114">
        <v>65.48656940428631</v>
      </c>
      <c r="BK22" s="31">
        <v>4422</v>
      </c>
      <c r="BL22" s="31">
        <v>2001</v>
      </c>
      <c r="BM22" s="71">
        <v>6423</v>
      </c>
      <c r="BN22" s="31">
        <v>1667</v>
      </c>
      <c r="BO22" s="31">
        <v>808</v>
      </c>
      <c r="BP22" s="71">
        <v>2475</v>
      </c>
      <c r="BQ22" s="31">
        <v>61</v>
      </c>
      <c r="BR22" s="31">
        <v>32</v>
      </c>
      <c r="BS22" s="71">
        <v>93</v>
      </c>
      <c r="BT22" s="31">
        <v>1728</v>
      </c>
      <c r="BU22" s="31">
        <v>840</v>
      </c>
      <c r="BV22" s="71">
        <v>2568</v>
      </c>
      <c r="BW22" s="114">
        <v>39.07734056987788</v>
      </c>
      <c r="BX22" s="114">
        <v>41.97901049475262</v>
      </c>
      <c r="BY22" s="114">
        <v>39.98131714152265</v>
      </c>
      <c r="BZ22" s="33">
        <v>28709</v>
      </c>
      <c r="CA22" s="33">
        <v>23021</v>
      </c>
      <c r="CB22" s="33">
        <v>51730</v>
      </c>
      <c r="CC22" s="33">
        <v>12266</v>
      </c>
      <c r="CD22" s="33">
        <v>12555</v>
      </c>
      <c r="CE22" s="33">
        <v>24821</v>
      </c>
      <c r="CF22" s="33">
        <v>4039</v>
      </c>
      <c r="CG22" s="33">
        <v>3378</v>
      </c>
      <c r="CH22" s="33">
        <v>7417</v>
      </c>
      <c r="CI22" s="31">
        <v>16305</v>
      </c>
      <c r="CJ22" s="31">
        <v>15933</v>
      </c>
      <c r="CK22" s="33">
        <v>32238</v>
      </c>
      <c r="CL22" s="114">
        <v>56.794036713225815</v>
      </c>
      <c r="CM22" s="114">
        <v>69.21072064636637</v>
      </c>
      <c r="CN22" s="114">
        <v>62.319737096462404</v>
      </c>
      <c r="CO22" s="73">
        <v>53</v>
      </c>
      <c r="CP22" s="73">
        <v>25</v>
      </c>
      <c r="CQ22" s="71">
        <v>78</v>
      </c>
      <c r="CR22" s="73">
        <v>16</v>
      </c>
      <c r="CS22" s="73">
        <v>13</v>
      </c>
      <c r="CT22" s="73">
        <v>29</v>
      </c>
      <c r="CU22" s="73">
        <v>5</v>
      </c>
      <c r="CV22" s="73">
        <v>4</v>
      </c>
      <c r="CW22" s="71">
        <v>9</v>
      </c>
      <c r="CX22" s="73">
        <v>21</v>
      </c>
      <c r="CY22" s="73">
        <v>17</v>
      </c>
      <c r="CZ22" s="71">
        <v>38</v>
      </c>
      <c r="DA22" s="114">
        <v>39.62264150943396</v>
      </c>
      <c r="DB22" s="114">
        <v>68</v>
      </c>
      <c r="DC22" s="114">
        <v>48.717948717948715</v>
      </c>
      <c r="DD22" s="31">
        <v>27</v>
      </c>
      <c r="DE22" s="31">
        <v>10</v>
      </c>
      <c r="DF22" s="71">
        <v>37</v>
      </c>
      <c r="DG22" s="31">
        <v>12</v>
      </c>
      <c r="DH22" s="31">
        <v>2</v>
      </c>
      <c r="DI22" s="71">
        <v>14</v>
      </c>
      <c r="DJ22" s="31">
        <v>2</v>
      </c>
      <c r="DK22" s="31">
        <v>0</v>
      </c>
      <c r="DL22" s="74">
        <v>2</v>
      </c>
      <c r="DM22" s="31">
        <v>14</v>
      </c>
      <c r="DN22" s="31">
        <v>2</v>
      </c>
      <c r="DO22" s="33">
        <v>16</v>
      </c>
      <c r="DP22" s="114">
        <v>51.85185185185185</v>
      </c>
      <c r="DQ22" s="114">
        <v>20</v>
      </c>
      <c r="DR22" s="114">
        <v>43.24324324324324</v>
      </c>
      <c r="DS22" s="33">
        <v>80</v>
      </c>
      <c r="DT22" s="33">
        <v>35</v>
      </c>
      <c r="DU22" s="33">
        <v>115</v>
      </c>
      <c r="DV22" s="33">
        <v>28</v>
      </c>
      <c r="DW22" s="33">
        <v>15</v>
      </c>
      <c r="DX22" s="33">
        <v>43</v>
      </c>
      <c r="DY22" s="33">
        <v>7</v>
      </c>
      <c r="DZ22" s="33">
        <v>4</v>
      </c>
      <c r="EA22" s="33">
        <v>11</v>
      </c>
      <c r="EB22" s="31">
        <v>35</v>
      </c>
      <c r="EC22" s="31">
        <v>19</v>
      </c>
      <c r="ED22" s="33">
        <v>54</v>
      </c>
      <c r="EE22" s="114">
        <v>43.75</v>
      </c>
      <c r="EF22" s="114">
        <v>54.285714285714285</v>
      </c>
      <c r="EG22" s="114">
        <v>46.95652173913044</v>
      </c>
      <c r="EH22" s="110">
        <v>108009</v>
      </c>
      <c r="EI22" s="110">
        <v>96209</v>
      </c>
      <c r="EJ22" s="110">
        <v>204218</v>
      </c>
      <c r="EK22" s="71">
        <v>10108</v>
      </c>
      <c r="EL22" s="71">
        <v>20988</v>
      </c>
      <c r="EM22" s="71">
        <v>31096</v>
      </c>
      <c r="EN22" s="110">
        <v>45840</v>
      </c>
      <c r="EO22" s="110">
        <v>47701</v>
      </c>
      <c r="EP22" s="71">
        <v>93541</v>
      </c>
      <c r="EQ22" s="116">
        <v>9.358479385977095</v>
      </c>
      <c r="ER22" s="116">
        <v>21.815006912035255</v>
      </c>
      <c r="ES22" s="116">
        <v>15.226865408534017</v>
      </c>
      <c r="ET22" s="116">
        <v>42.44090770213594</v>
      </c>
      <c r="EU22" s="116">
        <v>49.58060056751447</v>
      </c>
      <c r="EV22" s="116">
        <v>45.80448344416261</v>
      </c>
      <c r="EW22" s="110">
        <v>16305</v>
      </c>
      <c r="EX22" s="110">
        <v>15933</v>
      </c>
      <c r="EY22" s="110">
        <v>32238</v>
      </c>
      <c r="EZ22" s="71">
        <v>833</v>
      </c>
      <c r="FA22" s="71">
        <v>1615</v>
      </c>
      <c r="FB22" s="71">
        <v>2448</v>
      </c>
      <c r="FC22" s="110">
        <v>6312</v>
      </c>
      <c r="FD22" s="110">
        <v>7638</v>
      </c>
      <c r="FE22" s="71">
        <v>13950</v>
      </c>
      <c r="FF22" s="116">
        <v>5.108862312174179</v>
      </c>
      <c r="FG22" s="116">
        <v>10.136195317893678</v>
      </c>
      <c r="FH22" s="116">
        <v>7.593523171412619</v>
      </c>
      <c r="FI22" s="116">
        <v>38.71205151793928</v>
      </c>
      <c r="FJ22" s="116">
        <v>47.938241385803046</v>
      </c>
      <c r="FK22" s="116">
        <v>43.271915131211614</v>
      </c>
      <c r="FL22" s="110">
        <v>35</v>
      </c>
      <c r="FM22" s="110">
        <v>19</v>
      </c>
      <c r="FN22" s="110">
        <v>54</v>
      </c>
      <c r="FO22" s="71">
        <v>1</v>
      </c>
      <c r="FP22" s="71">
        <v>2</v>
      </c>
      <c r="FQ22" s="71">
        <v>3</v>
      </c>
      <c r="FR22" s="110">
        <v>12</v>
      </c>
      <c r="FS22" s="110">
        <v>9</v>
      </c>
      <c r="FT22" s="71">
        <v>21</v>
      </c>
      <c r="FU22" s="116">
        <v>2.857142857142857</v>
      </c>
      <c r="FV22" s="116">
        <v>10.526315789473685</v>
      </c>
      <c r="FW22" s="116">
        <v>5.555555555555555</v>
      </c>
      <c r="FX22" s="116">
        <v>34.285714285714285</v>
      </c>
      <c r="FY22" s="116">
        <v>47.368421052631575</v>
      </c>
      <c r="FZ22" s="116">
        <v>38.888888888888886</v>
      </c>
    </row>
    <row r="23" spans="1:182" ht="18.75" customHeight="1">
      <c r="A23" s="4">
        <v>14</v>
      </c>
      <c r="B23" s="155" t="s">
        <v>82</v>
      </c>
      <c r="C23" s="73">
        <v>49270</v>
      </c>
      <c r="D23" s="74">
        <v>47516</v>
      </c>
      <c r="E23" s="113">
        <v>96786</v>
      </c>
      <c r="F23" s="73">
        <v>31462</v>
      </c>
      <c r="G23" s="73">
        <v>32438</v>
      </c>
      <c r="H23" s="71">
        <v>63900</v>
      </c>
      <c r="I23" s="74">
        <v>7507</v>
      </c>
      <c r="J23" s="74">
        <v>6981</v>
      </c>
      <c r="K23" s="69">
        <v>14488</v>
      </c>
      <c r="L23" s="73">
        <v>38969</v>
      </c>
      <c r="M23" s="73">
        <v>39419</v>
      </c>
      <c r="N23" s="73">
        <v>78388</v>
      </c>
      <c r="O23" s="114">
        <v>79.09275421148773</v>
      </c>
      <c r="P23" s="114">
        <v>82.95942419395573</v>
      </c>
      <c r="Q23" s="114">
        <v>80.9910524249375</v>
      </c>
      <c r="R23" s="32">
        <v>4036</v>
      </c>
      <c r="S23" s="32">
        <v>2781</v>
      </c>
      <c r="T23" s="71">
        <v>6817</v>
      </c>
      <c r="U23" s="32">
        <v>2509</v>
      </c>
      <c r="V23" s="32">
        <v>1849</v>
      </c>
      <c r="W23" s="71">
        <v>4358</v>
      </c>
      <c r="X23" s="32">
        <v>38</v>
      </c>
      <c r="Y23" s="32">
        <v>54</v>
      </c>
      <c r="Z23" s="71">
        <v>92</v>
      </c>
      <c r="AA23" s="31">
        <v>2547</v>
      </c>
      <c r="AB23" s="31">
        <v>1903</v>
      </c>
      <c r="AC23" s="71">
        <v>4450</v>
      </c>
      <c r="AD23" s="115">
        <v>63.10703666997026</v>
      </c>
      <c r="AE23" s="115">
        <v>68.42862279755484</v>
      </c>
      <c r="AF23" s="115">
        <v>65.27798151679625</v>
      </c>
      <c r="AG23" s="71">
        <v>53306</v>
      </c>
      <c r="AH23" s="71">
        <v>50297</v>
      </c>
      <c r="AI23" s="71">
        <v>103603</v>
      </c>
      <c r="AJ23" s="71">
        <v>33971</v>
      </c>
      <c r="AK23" s="71">
        <v>34287</v>
      </c>
      <c r="AL23" s="71">
        <v>68258</v>
      </c>
      <c r="AM23" s="71">
        <v>7545</v>
      </c>
      <c r="AN23" s="71">
        <v>7035</v>
      </c>
      <c r="AO23" s="71">
        <v>14580</v>
      </c>
      <c r="AP23" s="73">
        <v>41516</v>
      </c>
      <c r="AQ23" s="73">
        <v>41322</v>
      </c>
      <c r="AR23" s="71">
        <v>82838</v>
      </c>
      <c r="AS23" s="114">
        <v>77.88241473755299</v>
      </c>
      <c r="AT23" s="114">
        <v>82.15599339920871</v>
      </c>
      <c r="AU23" s="114">
        <v>79.95714409814387</v>
      </c>
      <c r="AV23" s="73">
        <v>11577</v>
      </c>
      <c r="AW23" s="73">
        <v>11211</v>
      </c>
      <c r="AX23" s="71">
        <v>22788</v>
      </c>
      <c r="AY23" s="73">
        <v>7190</v>
      </c>
      <c r="AZ23" s="73">
        <v>7488</v>
      </c>
      <c r="BA23" s="71">
        <v>14678</v>
      </c>
      <c r="BB23" s="74">
        <v>1792</v>
      </c>
      <c r="BC23" s="74">
        <v>1711</v>
      </c>
      <c r="BD23" s="71">
        <v>3503</v>
      </c>
      <c r="BE23" s="73">
        <v>8982</v>
      </c>
      <c r="BF23" s="73">
        <v>9199</v>
      </c>
      <c r="BG23" s="73">
        <v>18181</v>
      </c>
      <c r="BH23" s="114">
        <v>77.58486654573724</v>
      </c>
      <c r="BI23" s="114">
        <v>82.05334046918206</v>
      </c>
      <c r="BJ23" s="114">
        <v>79.78321923819554</v>
      </c>
      <c r="BK23" s="32">
        <v>892</v>
      </c>
      <c r="BL23" s="32">
        <v>578</v>
      </c>
      <c r="BM23" s="71">
        <v>1470</v>
      </c>
      <c r="BN23" s="32">
        <v>567</v>
      </c>
      <c r="BO23" s="32">
        <v>373</v>
      </c>
      <c r="BP23" s="71">
        <v>940</v>
      </c>
      <c r="BQ23" s="31">
        <v>6</v>
      </c>
      <c r="BR23" s="31">
        <v>10</v>
      </c>
      <c r="BS23" s="71">
        <v>16</v>
      </c>
      <c r="BT23" s="31">
        <v>573</v>
      </c>
      <c r="BU23" s="31">
        <v>383</v>
      </c>
      <c r="BV23" s="71">
        <v>956</v>
      </c>
      <c r="BW23" s="114">
        <v>64.23766816143498</v>
      </c>
      <c r="BX23" s="114">
        <v>66.26297577854672</v>
      </c>
      <c r="BY23" s="114">
        <v>65.03401360544217</v>
      </c>
      <c r="BZ23" s="33">
        <v>12469</v>
      </c>
      <c r="CA23" s="33">
        <v>11789</v>
      </c>
      <c r="CB23" s="33">
        <v>24258</v>
      </c>
      <c r="CC23" s="33">
        <v>7757</v>
      </c>
      <c r="CD23" s="33">
        <v>7861</v>
      </c>
      <c r="CE23" s="33">
        <v>15618</v>
      </c>
      <c r="CF23" s="33">
        <v>1798</v>
      </c>
      <c r="CG23" s="33">
        <v>1721</v>
      </c>
      <c r="CH23" s="33">
        <v>3519</v>
      </c>
      <c r="CI23" s="31">
        <v>9555</v>
      </c>
      <c r="CJ23" s="31">
        <v>9582</v>
      </c>
      <c r="CK23" s="33">
        <v>19137</v>
      </c>
      <c r="CL23" s="114">
        <v>76.63004250541341</v>
      </c>
      <c r="CM23" s="114">
        <v>81.27915853761981</v>
      </c>
      <c r="CN23" s="114">
        <v>78.88943853574078</v>
      </c>
      <c r="CO23" s="73">
        <v>2869</v>
      </c>
      <c r="CP23" s="73">
        <v>2762</v>
      </c>
      <c r="CQ23" s="71">
        <v>5631</v>
      </c>
      <c r="CR23" s="73">
        <v>1848</v>
      </c>
      <c r="CS23" s="73">
        <v>1885</v>
      </c>
      <c r="CT23" s="73">
        <v>3733</v>
      </c>
      <c r="CU23" s="74">
        <v>431</v>
      </c>
      <c r="CV23" s="74">
        <v>425</v>
      </c>
      <c r="CW23" s="71">
        <v>856</v>
      </c>
      <c r="CX23" s="73">
        <v>2279</v>
      </c>
      <c r="CY23" s="73">
        <v>2310</v>
      </c>
      <c r="CZ23" s="71">
        <v>4589</v>
      </c>
      <c r="DA23" s="114">
        <v>79.43534332520042</v>
      </c>
      <c r="DB23" s="114">
        <v>83.6350470673425</v>
      </c>
      <c r="DC23" s="114">
        <v>81.49529390871959</v>
      </c>
      <c r="DD23" s="32">
        <v>260</v>
      </c>
      <c r="DE23" s="32">
        <v>167</v>
      </c>
      <c r="DF23" s="71">
        <v>427</v>
      </c>
      <c r="DG23" s="32">
        <v>161</v>
      </c>
      <c r="DH23" s="32">
        <v>108</v>
      </c>
      <c r="DI23" s="71">
        <v>269</v>
      </c>
      <c r="DJ23" s="32">
        <v>1</v>
      </c>
      <c r="DK23" s="32">
        <v>10</v>
      </c>
      <c r="DL23" s="74">
        <v>11</v>
      </c>
      <c r="DM23" s="31">
        <v>162</v>
      </c>
      <c r="DN23" s="31">
        <v>118</v>
      </c>
      <c r="DO23" s="33">
        <v>280</v>
      </c>
      <c r="DP23" s="114">
        <v>62.30769230769231</v>
      </c>
      <c r="DQ23" s="114">
        <v>70.65868263473054</v>
      </c>
      <c r="DR23" s="114">
        <v>65.57377049180327</v>
      </c>
      <c r="DS23" s="33">
        <v>3129</v>
      </c>
      <c r="DT23" s="33">
        <v>2929</v>
      </c>
      <c r="DU23" s="33">
        <v>6058</v>
      </c>
      <c r="DV23" s="33">
        <v>2009</v>
      </c>
      <c r="DW23" s="33">
        <v>1993</v>
      </c>
      <c r="DX23" s="33">
        <v>4002</v>
      </c>
      <c r="DY23" s="33">
        <v>432</v>
      </c>
      <c r="DZ23" s="33">
        <v>435</v>
      </c>
      <c r="EA23" s="33">
        <v>867</v>
      </c>
      <c r="EB23" s="31">
        <v>2441</v>
      </c>
      <c r="EC23" s="31">
        <v>2428</v>
      </c>
      <c r="ED23" s="33">
        <v>4869</v>
      </c>
      <c r="EE23" s="114">
        <v>78.01214445509747</v>
      </c>
      <c r="EF23" s="114">
        <v>82.89518607033118</v>
      </c>
      <c r="EG23" s="114">
        <v>80.37306041597887</v>
      </c>
      <c r="EH23" s="110">
        <v>41516</v>
      </c>
      <c r="EI23" s="110">
        <v>41322</v>
      </c>
      <c r="EJ23" s="110">
        <v>82838</v>
      </c>
      <c r="EK23" s="71">
        <v>2517</v>
      </c>
      <c r="EL23" s="71">
        <v>2668</v>
      </c>
      <c r="EM23" s="71">
        <v>5185</v>
      </c>
      <c r="EN23" s="110">
        <v>2106</v>
      </c>
      <c r="EO23" s="110">
        <v>2931</v>
      </c>
      <c r="EP23" s="71">
        <v>5037</v>
      </c>
      <c r="EQ23" s="116">
        <v>6.0627228056652855</v>
      </c>
      <c r="ER23" s="116">
        <v>6.456609070228933</v>
      </c>
      <c r="ES23" s="116">
        <v>6.25920471281296</v>
      </c>
      <c r="ET23" s="116">
        <v>5.072743038828404</v>
      </c>
      <c r="EU23" s="116">
        <v>7.0930739073616955</v>
      </c>
      <c r="EV23" s="116">
        <v>6.080542746082716</v>
      </c>
      <c r="EW23" s="110">
        <v>9555</v>
      </c>
      <c r="EX23" s="110">
        <v>9582</v>
      </c>
      <c r="EY23" s="110">
        <v>19137</v>
      </c>
      <c r="EZ23" s="71">
        <v>374</v>
      </c>
      <c r="FA23" s="71">
        <v>449</v>
      </c>
      <c r="FB23" s="71">
        <v>823</v>
      </c>
      <c r="FC23" s="110">
        <v>382</v>
      </c>
      <c r="FD23" s="110">
        <v>580</v>
      </c>
      <c r="FE23" s="71">
        <v>962</v>
      </c>
      <c r="FF23" s="116">
        <v>3.9141810570382</v>
      </c>
      <c r="FG23" s="116">
        <v>4.685869338342727</v>
      </c>
      <c r="FH23" s="116">
        <v>4.300569577258713</v>
      </c>
      <c r="FI23" s="116">
        <v>3.9979068550497123</v>
      </c>
      <c r="FJ23" s="116">
        <v>6.053016071801294</v>
      </c>
      <c r="FK23" s="116">
        <v>5.026911219104353</v>
      </c>
      <c r="FL23" s="110">
        <v>2441</v>
      </c>
      <c r="FM23" s="110">
        <v>2428</v>
      </c>
      <c r="FN23" s="110">
        <v>4869</v>
      </c>
      <c r="FO23" s="71">
        <v>120</v>
      </c>
      <c r="FP23" s="71">
        <v>128</v>
      </c>
      <c r="FQ23" s="71">
        <v>248</v>
      </c>
      <c r="FR23" s="110">
        <v>110</v>
      </c>
      <c r="FS23" s="110">
        <v>154</v>
      </c>
      <c r="FT23" s="71">
        <v>264</v>
      </c>
      <c r="FU23" s="116">
        <v>4.916018025399427</v>
      </c>
      <c r="FV23" s="116">
        <v>5.271828665568369</v>
      </c>
      <c r="FW23" s="116">
        <v>5.093448346683098</v>
      </c>
      <c r="FX23" s="116">
        <v>4.506349856616141</v>
      </c>
      <c r="FY23" s="116">
        <v>6.3426688632619435</v>
      </c>
      <c r="FZ23" s="116">
        <v>5.422057917436845</v>
      </c>
    </row>
    <row r="24" spans="1:182" ht="30.75" customHeight="1">
      <c r="A24" s="4">
        <v>15</v>
      </c>
      <c r="B24" s="157" t="s">
        <v>86</v>
      </c>
      <c r="C24" s="73">
        <v>51255</v>
      </c>
      <c r="D24" s="73">
        <v>42620</v>
      </c>
      <c r="E24" s="113">
        <v>93875</v>
      </c>
      <c r="F24" s="73">
        <v>25529</v>
      </c>
      <c r="G24" s="73">
        <v>22102</v>
      </c>
      <c r="H24" s="71">
        <v>47631</v>
      </c>
      <c r="I24" s="93"/>
      <c r="J24" s="93"/>
      <c r="K24" s="98"/>
      <c r="L24" s="73">
        <v>25529</v>
      </c>
      <c r="M24" s="73">
        <v>22102</v>
      </c>
      <c r="N24" s="73">
        <v>47631</v>
      </c>
      <c r="O24" s="114">
        <v>49.80782362696322</v>
      </c>
      <c r="P24" s="114">
        <v>51.85828249648053</v>
      </c>
      <c r="Q24" s="114">
        <v>50.7387483355526</v>
      </c>
      <c r="R24" s="31">
        <v>34373</v>
      </c>
      <c r="S24" s="31">
        <v>24912</v>
      </c>
      <c r="T24" s="71">
        <v>59285</v>
      </c>
      <c r="U24" s="31">
        <v>5554</v>
      </c>
      <c r="V24" s="31">
        <v>4428</v>
      </c>
      <c r="W24" s="71">
        <v>9982</v>
      </c>
      <c r="X24" s="31">
        <v>7694</v>
      </c>
      <c r="Y24" s="31">
        <v>5546</v>
      </c>
      <c r="Z24" s="71">
        <v>13240</v>
      </c>
      <c r="AA24" s="31">
        <v>13248</v>
      </c>
      <c r="AB24" s="31">
        <v>9974</v>
      </c>
      <c r="AC24" s="71">
        <v>23222</v>
      </c>
      <c r="AD24" s="115">
        <v>38.5418788002211</v>
      </c>
      <c r="AE24" s="115">
        <v>40.03692999357739</v>
      </c>
      <c r="AF24" s="115">
        <v>39.17011048325884</v>
      </c>
      <c r="AG24" s="71">
        <v>85628</v>
      </c>
      <c r="AH24" s="71">
        <v>67532</v>
      </c>
      <c r="AI24" s="71">
        <v>153160</v>
      </c>
      <c r="AJ24" s="71">
        <v>31083</v>
      </c>
      <c r="AK24" s="71">
        <v>26530</v>
      </c>
      <c r="AL24" s="71">
        <v>57613</v>
      </c>
      <c r="AM24" s="71">
        <v>7694</v>
      </c>
      <c r="AN24" s="71">
        <v>5546</v>
      </c>
      <c r="AO24" s="71">
        <v>13240</v>
      </c>
      <c r="AP24" s="73">
        <v>38777</v>
      </c>
      <c r="AQ24" s="73">
        <v>32076</v>
      </c>
      <c r="AR24" s="71">
        <v>70853</v>
      </c>
      <c r="AS24" s="114">
        <v>45.28542065679451</v>
      </c>
      <c r="AT24" s="114">
        <v>47.49748267488006</v>
      </c>
      <c r="AU24" s="114">
        <v>46.26077304779316</v>
      </c>
      <c r="AV24" s="73">
        <v>2036</v>
      </c>
      <c r="AW24" s="73">
        <v>1699</v>
      </c>
      <c r="AX24" s="71">
        <v>3735</v>
      </c>
      <c r="AY24" s="73">
        <v>807</v>
      </c>
      <c r="AZ24" s="73">
        <v>780</v>
      </c>
      <c r="BA24" s="71">
        <v>1587</v>
      </c>
      <c r="BB24" s="93"/>
      <c r="BC24" s="93"/>
      <c r="BD24" s="88">
        <v>0</v>
      </c>
      <c r="BE24" s="73">
        <v>807</v>
      </c>
      <c r="BF24" s="73">
        <v>780</v>
      </c>
      <c r="BG24" s="73">
        <v>1587</v>
      </c>
      <c r="BH24" s="114">
        <v>39.63654223968566</v>
      </c>
      <c r="BI24" s="114">
        <v>45.90935844614479</v>
      </c>
      <c r="BJ24" s="114">
        <v>42.489959839357425</v>
      </c>
      <c r="BK24" s="31">
        <v>1051</v>
      </c>
      <c r="BL24" s="31">
        <v>843</v>
      </c>
      <c r="BM24" s="71">
        <v>1894</v>
      </c>
      <c r="BN24" s="31">
        <v>9</v>
      </c>
      <c r="BO24" s="31">
        <v>14</v>
      </c>
      <c r="BP24" s="71">
        <v>23</v>
      </c>
      <c r="BQ24" s="31">
        <v>259</v>
      </c>
      <c r="BR24" s="31">
        <v>217</v>
      </c>
      <c r="BS24" s="71">
        <v>476</v>
      </c>
      <c r="BT24" s="31">
        <v>268</v>
      </c>
      <c r="BU24" s="31">
        <v>231</v>
      </c>
      <c r="BV24" s="71">
        <v>499</v>
      </c>
      <c r="BW24" s="114">
        <v>25.499524262607043</v>
      </c>
      <c r="BX24" s="114">
        <v>27.402135231316727</v>
      </c>
      <c r="BY24" s="114">
        <v>26.346356916578667</v>
      </c>
      <c r="BZ24" s="33">
        <v>3087</v>
      </c>
      <c r="CA24" s="33">
        <v>2542</v>
      </c>
      <c r="CB24" s="33">
        <v>5629</v>
      </c>
      <c r="CC24" s="33">
        <v>816</v>
      </c>
      <c r="CD24" s="33">
        <v>794</v>
      </c>
      <c r="CE24" s="33">
        <v>1610</v>
      </c>
      <c r="CF24" s="33">
        <v>259</v>
      </c>
      <c r="CG24" s="33">
        <v>217</v>
      </c>
      <c r="CH24" s="33">
        <v>476</v>
      </c>
      <c r="CI24" s="31">
        <v>1075</v>
      </c>
      <c r="CJ24" s="31">
        <v>1011</v>
      </c>
      <c r="CK24" s="33">
        <v>2086</v>
      </c>
      <c r="CL24" s="114">
        <v>34.82345319080013</v>
      </c>
      <c r="CM24" s="114">
        <v>39.77183320220299</v>
      </c>
      <c r="CN24" s="114">
        <v>37.05809202344999</v>
      </c>
      <c r="CO24" s="73">
        <v>2281</v>
      </c>
      <c r="CP24" s="73">
        <v>1473</v>
      </c>
      <c r="CQ24" s="71">
        <v>3754</v>
      </c>
      <c r="CR24" s="73">
        <v>829</v>
      </c>
      <c r="CS24" s="73">
        <v>639</v>
      </c>
      <c r="CT24" s="73">
        <v>1468</v>
      </c>
      <c r="CU24" s="93">
        <v>0</v>
      </c>
      <c r="CV24" s="93">
        <v>0</v>
      </c>
      <c r="CW24" s="88">
        <v>0</v>
      </c>
      <c r="CX24" s="73">
        <v>829</v>
      </c>
      <c r="CY24" s="73">
        <v>639</v>
      </c>
      <c r="CZ24" s="71">
        <v>1468</v>
      </c>
      <c r="DA24" s="114">
        <v>36.34370889960544</v>
      </c>
      <c r="DB24" s="114">
        <v>43.38085539714868</v>
      </c>
      <c r="DC24" s="114">
        <v>39.104954714970695</v>
      </c>
      <c r="DD24" s="31">
        <v>1066</v>
      </c>
      <c r="DE24" s="31">
        <v>543</v>
      </c>
      <c r="DF24" s="71">
        <v>1609</v>
      </c>
      <c r="DG24" s="31">
        <v>24</v>
      </c>
      <c r="DH24" s="31">
        <v>26</v>
      </c>
      <c r="DI24" s="71">
        <v>50</v>
      </c>
      <c r="DJ24" s="31">
        <v>331</v>
      </c>
      <c r="DK24" s="31">
        <v>185</v>
      </c>
      <c r="DL24" s="74">
        <v>516</v>
      </c>
      <c r="DM24" s="31">
        <v>355</v>
      </c>
      <c r="DN24" s="31">
        <v>211</v>
      </c>
      <c r="DO24" s="33">
        <v>566</v>
      </c>
      <c r="DP24" s="114">
        <v>33.30206378986867</v>
      </c>
      <c r="DQ24" s="114">
        <v>38.858195211786374</v>
      </c>
      <c r="DR24" s="114">
        <v>35.17712865133623</v>
      </c>
      <c r="DS24" s="33">
        <v>3347</v>
      </c>
      <c r="DT24" s="33">
        <v>2016</v>
      </c>
      <c r="DU24" s="33">
        <v>5363</v>
      </c>
      <c r="DV24" s="33">
        <v>853</v>
      </c>
      <c r="DW24" s="33">
        <v>665</v>
      </c>
      <c r="DX24" s="33">
        <v>1518</v>
      </c>
      <c r="DY24" s="33">
        <v>331</v>
      </c>
      <c r="DZ24" s="33">
        <v>185</v>
      </c>
      <c r="EA24" s="33">
        <v>516</v>
      </c>
      <c r="EB24" s="31">
        <v>1184</v>
      </c>
      <c r="EC24" s="31">
        <v>850</v>
      </c>
      <c r="ED24" s="33">
        <v>2034</v>
      </c>
      <c r="EE24" s="114">
        <v>35.374962653122196</v>
      </c>
      <c r="EF24" s="114">
        <v>42.16269841269841</v>
      </c>
      <c r="EG24" s="114">
        <v>37.92653365653552</v>
      </c>
      <c r="EH24" s="110">
        <v>38777</v>
      </c>
      <c r="EI24" s="110">
        <v>32076</v>
      </c>
      <c r="EJ24" s="110">
        <v>70853</v>
      </c>
      <c r="EK24" s="71">
        <v>4898</v>
      </c>
      <c r="EL24" s="71">
        <v>4728</v>
      </c>
      <c r="EM24" s="71">
        <v>9626</v>
      </c>
      <c r="EN24" s="110">
        <v>13003</v>
      </c>
      <c r="EO24" s="110">
        <v>10338</v>
      </c>
      <c r="EP24" s="71">
        <v>23341</v>
      </c>
      <c r="EQ24" s="116">
        <v>12.631198906568327</v>
      </c>
      <c r="ER24" s="116">
        <v>14.739992517770297</v>
      </c>
      <c r="ES24" s="116">
        <v>13.585874980593625</v>
      </c>
      <c r="ET24" s="116">
        <v>33.53276426747814</v>
      </c>
      <c r="EU24" s="116">
        <v>32.22970445192667</v>
      </c>
      <c r="EV24" s="116">
        <v>32.94285351361269</v>
      </c>
      <c r="EW24" s="110">
        <v>1075</v>
      </c>
      <c r="EX24" s="110">
        <v>1011</v>
      </c>
      <c r="EY24" s="110">
        <v>2086</v>
      </c>
      <c r="EZ24" s="71">
        <v>96</v>
      </c>
      <c r="FA24" s="71">
        <v>99</v>
      </c>
      <c r="FB24" s="71">
        <v>195</v>
      </c>
      <c r="FC24" s="110">
        <v>351</v>
      </c>
      <c r="FD24" s="110">
        <v>320</v>
      </c>
      <c r="FE24" s="71">
        <v>671</v>
      </c>
      <c r="FF24" s="116">
        <v>8.930232558139535</v>
      </c>
      <c r="FG24" s="116">
        <v>9.792284866468844</v>
      </c>
      <c r="FH24" s="116">
        <v>9.348034515819752</v>
      </c>
      <c r="FI24" s="116">
        <v>32.651162790697676</v>
      </c>
      <c r="FJ24" s="116">
        <v>31.651829871414442</v>
      </c>
      <c r="FK24" s="116"/>
      <c r="FL24" s="110">
        <v>1184</v>
      </c>
      <c r="FM24" s="110">
        <v>850</v>
      </c>
      <c r="FN24" s="110">
        <v>2034</v>
      </c>
      <c r="FO24" s="71">
        <v>51</v>
      </c>
      <c r="FP24" s="71">
        <v>50</v>
      </c>
      <c r="FQ24" s="71">
        <v>101</v>
      </c>
      <c r="FR24" s="110">
        <v>347</v>
      </c>
      <c r="FS24" s="110">
        <v>297</v>
      </c>
      <c r="FT24" s="71">
        <v>644</v>
      </c>
      <c r="FU24" s="116">
        <v>4.3074324324324325</v>
      </c>
      <c r="FV24" s="116">
        <v>5.882352941176471</v>
      </c>
      <c r="FW24" s="116">
        <v>4.96558505408063</v>
      </c>
      <c r="FX24" s="116">
        <v>29.30743243243243</v>
      </c>
      <c r="FY24" s="116">
        <v>34.94117647058823</v>
      </c>
      <c r="FZ24" s="116">
        <v>31.661750245821043</v>
      </c>
    </row>
    <row r="25" spans="1:182" ht="27.75" customHeight="1">
      <c r="A25" s="4">
        <v>16</v>
      </c>
      <c r="B25" s="155" t="s">
        <v>42</v>
      </c>
      <c r="C25" s="108">
        <v>118091</v>
      </c>
      <c r="D25" s="73">
        <v>98210</v>
      </c>
      <c r="E25" s="113">
        <v>216301</v>
      </c>
      <c r="F25" s="109">
        <v>74266</v>
      </c>
      <c r="G25" s="73">
        <v>72197</v>
      </c>
      <c r="H25" s="71">
        <v>146463</v>
      </c>
      <c r="I25" s="74">
        <v>7296</v>
      </c>
      <c r="J25" s="74">
        <v>7503</v>
      </c>
      <c r="K25" s="69">
        <v>14799</v>
      </c>
      <c r="L25" s="73">
        <v>81562</v>
      </c>
      <c r="M25" s="73">
        <v>79700</v>
      </c>
      <c r="N25" s="73">
        <v>161262</v>
      </c>
      <c r="O25" s="114">
        <v>69.06707539101201</v>
      </c>
      <c r="P25" s="114">
        <v>81.15263211485592</v>
      </c>
      <c r="Q25" s="114">
        <v>74.55444034008164</v>
      </c>
      <c r="R25" s="32">
        <v>38145</v>
      </c>
      <c r="S25" s="32">
        <v>18469</v>
      </c>
      <c r="T25" s="71">
        <v>56614</v>
      </c>
      <c r="U25" s="32">
        <v>14378</v>
      </c>
      <c r="V25" s="32">
        <v>8531</v>
      </c>
      <c r="W25" s="71">
        <v>22909</v>
      </c>
      <c r="X25" s="32">
        <v>4225</v>
      </c>
      <c r="Y25" s="32">
        <v>2369</v>
      </c>
      <c r="Z25" s="71">
        <v>6594</v>
      </c>
      <c r="AA25" s="31">
        <v>18603</v>
      </c>
      <c r="AB25" s="31">
        <v>10900</v>
      </c>
      <c r="AC25" s="71">
        <v>29503</v>
      </c>
      <c r="AD25" s="115">
        <v>48.769170271333074</v>
      </c>
      <c r="AE25" s="115">
        <v>59.0178136336564</v>
      </c>
      <c r="AF25" s="115">
        <v>52.11255166566574</v>
      </c>
      <c r="AG25" s="71">
        <v>156236</v>
      </c>
      <c r="AH25" s="71">
        <v>116679</v>
      </c>
      <c r="AI25" s="71">
        <v>272915</v>
      </c>
      <c r="AJ25" s="71">
        <v>88644</v>
      </c>
      <c r="AK25" s="71">
        <v>80728</v>
      </c>
      <c r="AL25" s="71">
        <v>169372</v>
      </c>
      <c r="AM25" s="71">
        <v>11521</v>
      </c>
      <c r="AN25" s="71">
        <v>9872</v>
      </c>
      <c r="AO25" s="71">
        <v>21393</v>
      </c>
      <c r="AP25" s="73">
        <v>100165</v>
      </c>
      <c r="AQ25" s="73">
        <v>90600</v>
      </c>
      <c r="AR25" s="71">
        <v>190765</v>
      </c>
      <c r="AS25" s="114">
        <v>64.11134437645613</v>
      </c>
      <c r="AT25" s="114">
        <v>77.64893425552157</v>
      </c>
      <c r="AU25" s="114">
        <v>69.89905281864317</v>
      </c>
      <c r="AV25" s="69">
        <v>12798</v>
      </c>
      <c r="AW25" s="69">
        <v>8437</v>
      </c>
      <c r="AX25" s="71">
        <v>21235</v>
      </c>
      <c r="AY25" s="71">
        <v>7736</v>
      </c>
      <c r="AZ25" s="71">
        <v>5761</v>
      </c>
      <c r="BA25" s="71">
        <v>13497</v>
      </c>
      <c r="BB25" s="71">
        <v>723</v>
      </c>
      <c r="BC25" s="71">
        <v>662</v>
      </c>
      <c r="BD25" s="71">
        <v>1385</v>
      </c>
      <c r="BE25" s="73">
        <v>8459</v>
      </c>
      <c r="BF25" s="73">
        <v>6423</v>
      </c>
      <c r="BG25" s="73">
        <v>14882</v>
      </c>
      <c r="BH25" s="114">
        <v>66.09626504141272</v>
      </c>
      <c r="BI25" s="114">
        <v>76.12895578997274</v>
      </c>
      <c r="BJ25" s="114">
        <v>70.08241111372733</v>
      </c>
      <c r="BK25" s="31">
        <v>4566</v>
      </c>
      <c r="BL25" s="31">
        <v>1812</v>
      </c>
      <c r="BM25" s="71">
        <v>6378</v>
      </c>
      <c r="BN25" s="31">
        <v>1718</v>
      </c>
      <c r="BO25" s="31">
        <v>820</v>
      </c>
      <c r="BP25" s="71">
        <v>2538</v>
      </c>
      <c r="BQ25" s="32">
        <v>508</v>
      </c>
      <c r="BR25" s="32">
        <v>220</v>
      </c>
      <c r="BS25" s="71">
        <v>728</v>
      </c>
      <c r="BT25" s="31">
        <v>2226</v>
      </c>
      <c r="BU25" s="31">
        <v>1040</v>
      </c>
      <c r="BV25" s="71">
        <v>3266</v>
      </c>
      <c r="BW25" s="114">
        <v>48.75164257555847</v>
      </c>
      <c r="BX25" s="114">
        <v>57.395143487858725</v>
      </c>
      <c r="BY25" s="114">
        <v>51.20727500783945</v>
      </c>
      <c r="BZ25" s="33">
        <v>17364</v>
      </c>
      <c r="CA25" s="33">
        <v>10249</v>
      </c>
      <c r="CB25" s="33">
        <v>27613</v>
      </c>
      <c r="CC25" s="33">
        <v>9454</v>
      </c>
      <c r="CD25" s="33">
        <v>6581</v>
      </c>
      <c r="CE25" s="33">
        <v>16035</v>
      </c>
      <c r="CF25" s="33">
        <v>1231</v>
      </c>
      <c r="CG25" s="33">
        <v>882</v>
      </c>
      <c r="CH25" s="33">
        <v>2113</v>
      </c>
      <c r="CI25" s="31">
        <v>10685</v>
      </c>
      <c r="CJ25" s="31">
        <v>7463</v>
      </c>
      <c r="CK25" s="33">
        <v>18148</v>
      </c>
      <c r="CL25" s="114">
        <v>61.535360516010144</v>
      </c>
      <c r="CM25" s="114">
        <v>72.81686018148112</v>
      </c>
      <c r="CN25" s="114">
        <v>65.7226668598124</v>
      </c>
      <c r="CO25" s="71">
        <v>23454</v>
      </c>
      <c r="CP25" s="71">
        <v>21661</v>
      </c>
      <c r="CQ25" s="71">
        <v>45115</v>
      </c>
      <c r="CR25" s="71">
        <v>14592</v>
      </c>
      <c r="CS25" s="71">
        <v>15895</v>
      </c>
      <c r="CT25" s="73">
        <v>30487</v>
      </c>
      <c r="CU25" s="71">
        <v>767</v>
      </c>
      <c r="CV25" s="71">
        <v>947</v>
      </c>
      <c r="CW25" s="71">
        <v>1714</v>
      </c>
      <c r="CX25" s="73">
        <v>15359</v>
      </c>
      <c r="CY25" s="73">
        <v>16842</v>
      </c>
      <c r="CZ25" s="71">
        <v>32201</v>
      </c>
      <c r="DA25" s="114">
        <v>65.48563144879338</v>
      </c>
      <c r="DB25" s="114">
        <v>77.75264299893819</v>
      </c>
      <c r="DC25" s="114">
        <v>71.37537404410949</v>
      </c>
      <c r="DD25" s="31">
        <v>10400</v>
      </c>
      <c r="DE25" s="31">
        <v>5961</v>
      </c>
      <c r="DF25" s="71">
        <v>16361</v>
      </c>
      <c r="DG25" s="31">
        <v>3657</v>
      </c>
      <c r="DH25" s="31">
        <v>2388</v>
      </c>
      <c r="DI25" s="71">
        <v>6045</v>
      </c>
      <c r="DJ25" s="32">
        <v>873</v>
      </c>
      <c r="DK25" s="32">
        <v>655</v>
      </c>
      <c r="DL25" s="74">
        <v>1528</v>
      </c>
      <c r="DM25" s="31">
        <v>4530</v>
      </c>
      <c r="DN25" s="31">
        <v>3043</v>
      </c>
      <c r="DO25" s="33">
        <v>7573</v>
      </c>
      <c r="DP25" s="114">
        <v>43.55769230769231</v>
      </c>
      <c r="DQ25" s="114">
        <v>51.04848179835598</v>
      </c>
      <c r="DR25" s="114">
        <v>46.286901778619885</v>
      </c>
      <c r="DS25" s="33">
        <v>33854</v>
      </c>
      <c r="DT25" s="33">
        <v>27622</v>
      </c>
      <c r="DU25" s="33">
        <v>61476</v>
      </c>
      <c r="DV25" s="33">
        <v>18249</v>
      </c>
      <c r="DW25" s="33">
        <v>18283</v>
      </c>
      <c r="DX25" s="33">
        <v>36532</v>
      </c>
      <c r="DY25" s="33">
        <v>1640</v>
      </c>
      <c r="DZ25" s="33">
        <v>1602</v>
      </c>
      <c r="EA25" s="33">
        <v>3242</v>
      </c>
      <c r="EB25" s="31">
        <v>19889</v>
      </c>
      <c r="EC25" s="31">
        <v>19885</v>
      </c>
      <c r="ED25" s="33">
        <v>39774</v>
      </c>
      <c r="EE25" s="114">
        <v>58.749335381343414</v>
      </c>
      <c r="EF25" s="114">
        <v>71.98971834045325</v>
      </c>
      <c r="EG25" s="114">
        <v>64.6984188951786</v>
      </c>
      <c r="EH25" s="110">
        <v>100165</v>
      </c>
      <c r="EI25" s="110">
        <v>90600</v>
      </c>
      <c r="EJ25" s="110">
        <v>190765</v>
      </c>
      <c r="EK25" s="71">
        <v>132</v>
      </c>
      <c r="EL25" s="71">
        <v>50</v>
      </c>
      <c r="EM25" s="71">
        <v>182</v>
      </c>
      <c r="EN25" s="110">
        <v>8221</v>
      </c>
      <c r="EO25" s="110">
        <v>8365</v>
      </c>
      <c r="EP25" s="71">
        <v>16586</v>
      </c>
      <c r="EQ25" s="116">
        <v>0.13178255877801628</v>
      </c>
      <c r="ER25" s="116">
        <v>0.05518763796909492</v>
      </c>
      <c r="ES25" s="116">
        <v>0.09540534165072209</v>
      </c>
      <c r="ET25" s="116">
        <v>8.207457694803574</v>
      </c>
      <c r="EU25" s="116">
        <v>9.23289183222958</v>
      </c>
      <c r="EV25" s="116">
        <v>8.694467014389431</v>
      </c>
      <c r="EW25" s="110">
        <v>10685</v>
      </c>
      <c r="EX25" s="110">
        <v>7463</v>
      </c>
      <c r="EY25" s="110">
        <v>18148</v>
      </c>
      <c r="EZ25" s="71">
        <v>5</v>
      </c>
      <c r="FA25" s="71">
        <v>1</v>
      </c>
      <c r="FB25" s="71">
        <v>6</v>
      </c>
      <c r="FC25" s="110">
        <v>607</v>
      </c>
      <c r="FD25" s="110">
        <v>429</v>
      </c>
      <c r="FE25" s="71">
        <v>1036</v>
      </c>
      <c r="FF25" s="116">
        <v>0.04679457182966776</v>
      </c>
      <c r="FG25" s="116">
        <v>0.013399437223636608</v>
      </c>
      <c r="FH25" s="116">
        <v>0.033061494379545954</v>
      </c>
      <c r="FI25" s="116">
        <v>5.680861020121666</v>
      </c>
      <c r="FJ25" s="116">
        <v>5.748358568940104</v>
      </c>
      <c r="FK25" s="116">
        <v>5.708618029534935</v>
      </c>
      <c r="FL25" s="110">
        <v>19889</v>
      </c>
      <c r="FM25" s="110">
        <v>19885</v>
      </c>
      <c r="FN25" s="110">
        <v>39774</v>
      </c>
      <c r="FO25" s="71">
        <v>4</v>
      </c>
      <c r="FP25" s="71">
        <v>4</v>
      </c>
      <c r="FQ25" s="71">
        <v>8</v>
      </c>
      <c r="FR25" s="110">
        <v>1027</v>
      </c>
      <c r="FS25" s="110">
        <v>1666</v>
      </c>
      <c r="FT25" s="71">
        <v>2693</v>
      </c>
      <c r="FU25" s="116">
        <v>0.020111619488159285</v>
      </c>
      <c r="FV25" s="116">
        <v>0.020115665074176517</v>
      </c>
      <c r="FW25" s="116">
        <v>0.020113642077739226</v>
      </c>
      <c r="FX25" s="116">
        <v>5.163658303584897</v>
      </c>
      <c r="FY25" s="116">
        <v>8.378174503394519</v>
      </c>
      <c r="FZ25" s="116">
        <v>6.770754764418967</v>
      </c>
    </row>
    <row r="26" spans="1:183" s="63" customFormat="1" ht="31.5" customHeight="1">
      <c r="A26" s="4">
        <v>17</v>
      </c>
      <c r="B26" s="155" t="s">
        <v>43</v>
      </c>
      <c r="C26" s="73">
        <v>295487</v>
      </c>
      <c r="D26" s="73">
        <v>281916</v>
      </c>
      <c r="E26" s="113">
        <v>577403</v>
      </c>
      <c r="F26" s="73">
        <v>161970</v>
      </c>
      <c r="G26" s="73">
        <v>191053</v>
      </c>
      <c r="H26" s="71">
        <v>353023</v>
      </c>
      <c r="I26" s="73">
        <v>26965</v>
      </c>
      <c r="J26" s="73">
        <v>22141</v>
      </c>
      <c r="K26" s="69">
        <v>49106</v>
      </c>
      <c r="L26" s="73">
        <v>188935</v>
      </c>
      <c r="M26" s="73">
        <v>213194</v>
      </c>
      <c r="N26" s="73">
        <v>402129</v>
      </c>
      <c r="O26" s="114">
        <v>63.94020718339555</v>
      </c>
      <c r="P26" s="114">
        <v>75.62323528994452</v>
      </c>
      <c r="Q26" s="114">
        <v>69.64442512421999</v>
      </c>
      <c r="R26" s="73">
        <v>22715</v>
      </c>
      <c r="S26" s="73">
        <v>11437</v>
      </c>
      <c r="T26" s="71">
        <v>34152</v>
      </c>
      <c r="U26" s="73">
        <v>6103</v>
      </c>
      <c r="V26" s="73">
        <v>4149</v>
      </c>
      <c r="W26" s="71">
        <v>10252</v>
      </c>
      <c r="X26" s="87"/>
      <c r="Y26" s="87"/>
      <c r="Z26" s="88">
        <v>0</v>
      </c>
      <c r="AA26" s="73">
        <v>6103</v>
      </c>
      <c r="AB26" s="73">
        <v>4149</v>
      </c>
      <c r="AC26" s="71">
        <v>10252</v>
      </c>
      <c r="AD26" s="115">
        <v>26.867708562623815</v>
      </c>
      <c r="AE26" s="115">
        <v>36.2769957156597</v>
      </c>
      <c r="AF26" s="115">
        <v>30.01873975169829</v>
      </c>
      <c r="AG26" s="71">
        <v>318202</v>
      </c>
      <c r="AH26" s="71">
        <v>293353</v>
      </c>
      <c r="AI26" s="71">
        <v>611555</v>
      </c>
      <c r="AJ26" s="71">
        <v>168073</v>
      </c>
      <c r="AK26" s="71">
        <v>195202</v>
      </c>
      <c r="AL26" s="71">
        <v>363275</v>
      </c>
      <c r="AM26" s="71">
        <v>26965</v>
      </c>
      <c r="AN26" s="71">
        <v>22141</v>
      </c>
      <c r="AO26" s="71">
        <v>49106</v>
      </c>
      <c r="AP26" s="73">
        <v>195038</v>
      </c>
      <c r="AQ26" s="73">
        <v>217343</v>
      </c>
      <c r="AR26" s="71">
        <v>412381</v>
      </c>
      <c r="AS26" s="114">
        <v>61.293769366628744</v>
      </c>
      <c r="AT26" s="114">
        <v>74.08923719886961</v>
      </c>
      <c r="AU26" s="114">
        <v>67.4315474487168</v>
      </c>
      <c r="AV26" s="73">
        <v>54508</v>
      </c>
      <c r="AW26" s="73">
        <v>46382</v>
      </c>
      <c r="AX26" s="71">
        <v>100890</v>
      </c>
      <c r="AY26" s="73">
        <v>24260</v>
      </c>
      <c r="AZ26" s="73">
        <v>25815</v>
      </c>
      <c r="BA26" s="71">
        <v>50075</v>
      </c>
      <c r="BB26" s="73">
        <v>5280</v>
      </c>
      <c r="BC26" s="73">
        <v>4282</v>
      </c>
      <c r="BD26" s="71">
        <v>9562</v>
      </c>
      <c r="BE26" s="73">
        <v>29540</v>
      </c>
      <c r="BF26" s="73">
        <v>30097</v>
      </c>
      <c r="BG26" s="73">
        <v>59637</v>
      </c>
      <c r="BH26" s="114">
        <v>54.19387979746092</v>
      </c>
      <c r="BI26" s="114">
        <v>64.88939674873873</v>
      </c>
      <c r="BJ26" s="114">
        <v>59.11091287540886</v>
      </c>
      <c r="BK26" s="73">
        <v>4152</v>
      </c>
      <c r="BL26" s="73">
        <v>2027</v>
      </c>
      <c r="BM26" s="71">
        <v>6179</v>
      </c>
      <c r="BN26" s="73">
        <v>860</v>
      </c>
      <c r="BO26" s="73">
        <v>547</v>
      </c>
      <c r="BP26" s="71">
        <v>1407</v>
      </c>
      <c r="BQ26" s="87"/>
      <c r="BR26" s="87"/>
      <c r="BS26" s="88">
        <v>0</v>
      </c>
      <c r="BT26" s="73">
        <v>860</v>
      </c>
      <c r="BU26" s="73">
        <v>547</v>
      </c>
      <c r="BV26" s="71">
        <v>1407</v>
      </c>
      <c r="BW26" s="114">
        <v>20.71290944123314</v>
      </c>
      <c r="BX26" s="114">
        <v>26.985693142575233</v>
      </c>
      <c r="BY26" s="114">
        <v>22.77067486648325</v>
      </c>
      <c r="BZ26" s="33">
        <v>58660</v>
      </c>
      <c r="CA26" s="33">
        <v>48409</v>
      </c>
      <c r="CB26" s="33">
        <v>107069</v>
      </c>
      <c r="CC26" s="71">
        <v>25120</v>
      </c>
      <c r="CD26" s="71">
        <v>26362</v>
      </c>
      <c r="CE26" s="71">
        <v>51482</v>
      </c>
      <c r="CF26" s="71">
        <v>5280</v>
      </c>
      <c r="CG26" s="71">
        <v>4282</v>
      </c>
      <c r="CH26" s="71">
        <v>9562</v>
      </c>
      <c r="CI26" s="73">
        <v>30400</v>
      </c>
      <c r="CJ26" s="73">
        <v>30644</v>
      </c>
      <c r="CK26" s="71">
        <v>61044</v>
      </c>
      <c r="CL26" s="114">
        <v>51.824070917149676</v>
      </c>
      <c r="CM26" s="114">
        <v>63.30227850193146</v>
      </c>
      <c r="CN26" s="114">
        <v>57.01370144486266</v>
      </c>
      <c r="CO26" s="73">
        <v>17919</v>
      </c>
      <c r="CP26" s="73">
        <v>14681</v>
      </c>
      <c r="CQ26" s="71">
        <v>32600</v>
      </c>
      <c r="CR26" s="73">
        <v>8628</v>
      </c>
      <c r="CS26" s="73">
        <v>8911</v>
      </c>
      <c r="CT26" s="73">
        <v>17539</v>
      </c>
      <c r="CU26" s="73">
        <v>1589</v>
      </c>
      <c r="CV26" s="73">
        <v>1257</v>
      </c>
      <c r="CW26" s="71">
        <v>2846</v>
      </c>
      <c r="CX26" s="73">
        <v>10217</v>
      </c>
      <c r="CY26" s="73">
        <v>10168</v>
      </c>
      <c r="CZ26" s="71">
        <v>20385</v>
      </c>
      <c r="DA26" s="114">
        <v>57.01769071934818</v>
      </c>
      <c r="DB26" s="114">
        <v>69.25958722157891</v>
      </c>
      <c r="DC26" s="114">
        <v>62.530674846625764</v>
      </c>
      <c r="DD26" s="73">
        <v>1302</v>
      </c>
      <c r="DE26" s="73">
        <v>608</v>
      </c>
      <c r="DF26" s="71">
        <v>1910</v>
      </c>
      <c r="DG26" s="73">
        <v>289</v>
      </c>
      <c r="DH26" s="73">
        <v>184</v>
      </c>
      <c r="DI26" s="71">
        <v>473</v>
      </c>
      <c r="DJ26" s="87"/>
      <c r="DK26" s="87"/>
      <c r="DL26" s="93">
        <v>0</v>
      </c>
      <c r="DM26" s="73">
        <v>289</v>
      </c>
      <c r="DN26" s="73">
        <v>184</v>
      </c>
      <c r="DO26" s="71">
        <v>473</v>
      </c>
      <c r="DP26" s="114">
        <v>22.19662058371736</v>
      </c>
      <c r="DQ26" s="114">
        <v>30.263157894736842</v>
      </c>
      <c r="DR26" s="114">
        <v>24.76439790575916</v>
      </c>
      <c r="DS26" s="71">
        <v>19221</v>
      </c>
      <c r="DT26" s="71">
        <v>15289</v>
      </c>
      <c r="DU26" s="71">
        <v>34510</v>
      </c>
      <c r="DV26" s="71">
        <v>8917</v>
      </c>
      <c r="DW26" s="71">
        <v>9095</v>
      </c>
      <c r="DX26" s="71">
        <v>18012</v>
      </c>
      <c r="DY26" s="71">
        <v>1589</v>
      </c>
      <c r="DZ26" s="71">
        <v>1257</v>
      </c>
      <c r="EA26" s="71">
        <v>2846</v>
      </c>
      <c r="EB26" s="73">
        <v>10506</v>
      </c>
      <c r="EC26" s="73">
        <v>10352</v>
      </c>
      <c r="ED26" s="71">
        <v>20858</v>
      </c>
      <c r="EE26" s="114">
        <v>54.65896675511159</v>
      </c>
      <c r="EF26" s="114">
        <v>67.70881025573942</v>
      </c>
      <c r="EG26" s="114">
        <v>60.440452042886115</v>
      </c>
      <c r="EH26" s="71">
        <v>195038</v>
      </c>
      <c r="EI26" s="71">
        <v>217343</v>
      </c>
      <c r="EJ26" s="71">
        <v>412381</v>
      </c>
      <c r="EK26" s="71">
        <v>28846</v>
      </c>
      <c r="EL26" s="71">
        <v>39556</v>
      </c>
      <c r="EM26" s="71">
        <v>68402</v>
      </c>
      <c r="EN26" s="71">
        <v>50430</v>
      </c>
      <c r="EO26" s="71">
        <v>67506</v>
      </c>
      <c r="EP26" s="71">
        <v>117936</v>
      </c>
      <c r="EQ26" s="128">
        <v>14.789938370984116</v>
      </c>
      <c r="ER26" s="128">
        <v>18.19980399644801</v>
      </c>
      <c r="ES26" s="128">
        <v>16.587088153915914</v>
      </c>
      <c r="ET26" s="128">
        <v>25.856499759021318</v>
      </c>
      <c r="EU26" s="128">
        <v>31.059661456775697</v>
      </c>
      <c r="EV26" s="128">
        <v>28.59879577381111</v>
      </c>
      <c r="EW26" s="110">
        <v>30400</v>
      </c>
      <c r="EX26" s="110">
        <v>30644</v>
      </c>
      <c r="EY26" s="110">
        <v>61044</v>
      </c>
      <c r="EZ26" s="71">
        <v>2498</v>
      </c>
      <c r="FA26" s="71">
        <v>2771</v>
      </c>
      <c r="FB26" s="71">
        <v>5269</v>
      </c>
      <c r="FC26" s="71">
        <v>6889</v>
      </c>
      <c r="FD26" s="71">
        <v>8135</v>
      </c>
      <c r="FE26" s="71">
        <v>15024</v>
      </c>
      <c r="FF26" s="128">
        <v>8.217105263157896</v>
      </c>
      <c r="FG26" s="128">
        <v>9.042553191489361</v>
      </c>
      <c r="FH26" s="128">
        <v>8.63147893322849</v>
      </c>
      <c r="FI26" s="128">
        <v>22.661184210526315</v>
      </c>
      <c r="FJ26" s="128">
        <v>26.546795457512076</v>
      </c>
      <c r="FK26" s="128">
        <v>24.61175545508158</v>
      </c>
      <c r="FL26" s="110">
        <v>10506</v>
      </c>
      <c r="FM26" s="110">
        <v>10352</v>
      </c>
      <c r="FN26" s="110">
        <v>20858</v>
      </c>
      <c r="FO26" s="71">
        <v>932</v>
      </c>
      <c r="FP26" s="71">
        <v>1133</v>
      </c>
      <c r="FQ26" s="71">
        <v>2065</v>
      </c>
      <c r="FR26" s="71">
        <v>2601</v>
      </c>
      <c r="FS26" s="71">
        <v>3080</v>
      </c>
      <c r="FT26" s="71">
        <v>5681</v>
      </c>
      <c r="FU26" s="128">
        <v>8.871121264039596</v>
      </c>
      <c r="FV26" s="128">
        <v>10.944744976816075</v>
      </c>
      <c r="FW26" s="128">
        <v>9.900278070764214</v>
      </c>
      <c r="FX26" s="128">
        <v>24.75728155339806</v>
      </c>
      <c r="FY26" s="128">
        <v>29.75270479134467</v>
      </c>
      <c r="FZ26" s="128">
        <v>27.23655192252373</v>
      </c>
      <c r="GA26" s="5"/>
    </row>
    <row r="27" spans="1:182" ht="30" customHeight="1">
      <c r="A27" s="4">
        <v>18</v>
      </c>
      <c r="B27" s="155" t="s">
        <v>83</v>
      </c>
      <c r="C27" s="73">
        <v>147549</v>
      </c>
      <c r="D27" s="73">
        <v>166139</v>
      </c>
      <c r="E27" s="113">
        <v>313688</v>
      </c>
      <c r="F27" s="73">
        <v>111572</v>
      </c>
      <c r="G27" s="73">
        <v>145302</v>
      </c>
      <c r="H27" s="71">
        <v>256874</v>
      </c>
      <c r="I27" s="73">
        <v>6627</v>
      </c>
      <c r="J27" s="73">
        <v>4483</v>
      </c>
      <c r="K27" s="69">
        <v>11110</v>
      </c>
      <c r="L27" s="73">
        <v>118199</v>
      </c>
      <c r="M27" s="73">
        <v>149785</v>
      </c>
      <c r="N27" s="73">
        <v>267984</v>
      </c>
      <c r="O27" s="114">
        <v>80.10830300442565</v>
      </c>
      <c r="P27" s="114">
        <v>90.15643527407772</v>
      </c>
      <c r="Q27" s="114">
        <v>85.43010889801332</v>
      </c>
      <c r="R27" s="31">
        <v>40300</v>
      </c>
      <c r="S27" s="31">
        <v>29558</v>
      </c>
      <c r="T27" s="71">
        <v>69858</v>
      </c>
      <c r="U27" s="31">
        <v>10900</v>
      </c>
      <c r="V27" s="31">
        <v>13928</v>
      </c>
      <c r="W27" s="71">
        <v>24828</v>
      </c>
      <c r="X27" s="31">
        <v>2645</v>
      </c>
      <c r="Y27" s="31">
        <v>2612</v>
      </c>
      <c r="Z27" s="71">
        <v>5257</v>
      </c>
      <c r="AA27" s="31">
        <v>13545</v>
      </c>
      <c r="AB27" s="31">
        <v>16540</v>
      </c>
      <c r="AC27" s="71">
        <v>30085</v>
      </c>
      <c r="AD27" s="115">
        <v>33.61042183622829</v>
      </c>
      <c r="AE27" s="115">
        <v>55.95777792814128</v>
      </c>
      <c r="AF27" s="115">
        <v>43.06593375132412</v>
      </c>
      <c r="AG27" s="71">
        <v>187849</v>
      </c>
      <c r="AH27" s="71">
        <v>195697</v>
      </c>
      <c r="AI27" s="71">
        <v>383546</v>
      </c>
      <c r="AJ27" s="71">
        <v>122472</v>
      </c>
      <c r="AK27" s="71">
        <v>159230</v>
      </c>
      <c r="AL27" s="71">
        <v>281702</v>
      </c>
      <c r="AM27" s="71">
        <v>9272</v>
      </c>
      <c r="AN27" s="71">
        <v>7095</v>
      </c>
      <c r="AO27" s="71">
        <v>16367</v>
      </c>
      <c r="AP27" s="73">
        <v>131744</v>
      </c>
      <c r="AQ27" s="73">
        <v>166325</v>
      </c>
      <c r="AR27" s="71">
        <v>298069</v>
      </c>
      <c r="AS27" s="114">
        <v>70.13292591389893</v>
      </c>
      <c r="AT27" s="114">
        <v>84.9910831540596</v>
      </c>
      <c r="AU27" s="114">
        <v>77.71401605022605</v>
      </c>
      <c r="AV27" s="73">
        <v>14685</v>
      </c>
      <c r="AW27" s="73">
        <v>17706</v>
      </c>
      <c r="AX27" s="71">
        <v>32391</v>
      </c>
      <c r="AY27" s="73">
        <v>8622</v>
      </c>
      <c r="AZ27" s="73">
        <v>12230</v>
      </c>
      <c r="BA27" s="71">
        <v>20852</v>
      </c>
      <c r="BB27" s="73">
        <v>879</v>
      </c>
      <c r="BC27" s="73">
        <v>904</v>
      </c>
      <c r="BD27" s="71">
        <v>1783</v>
      </c>
      <c r="BE27" s="73">
        <v>9501</v>
      </c>
      <c r="BF27" s="73">
        <v>13134</v>
      </c>
      <c r="BG27" s="73">
        <v>22635</v>
      </c>
      <c r="BH27" s="114">
        <v>64.69867211440246</v>
      </c>
      <c r="BI27" s="114">
        <v>74.17824466282616</v>
      </c>
      <c r="BJ27" s="114">
        <v>69.88052236732426</v>
      </c>
      <c r="BK27" s="31">
        <v>1168</v>
      </c>
      <c r="BL27" s="31">
        <v>1105</v>
      </c>
      <c r="BM27" s="71">
        <v>2273</v>
      </c>
      <c r="BN27" s="31">
        <v>140</v>
      </c>
      <c r="BO27" s="31">
        <v>271</v>
      </c>
      <c r="BP27" s="71">
        <v>411</v>
      </c>
      <c r="BQ27" s="31">
        <v>40</v>
      </c>
      <c r="BR27" s="31">
        <v>70</v>
      </c>
      <c r="BS27" s="71">
        <v>110</v>
      </c>
      <c r="BT27" s="31">
        <v>180</v>
      </c>
      <c r="BU27" s="31">
        <v>341</v>
      </c>
      <c r="BV27" s="71">
        <v>521</v>
      </c>
      <c r="BW27" s="114">
        <v>15.41095890410959</v>
      </c>
      <c r="BX27" s="114">
        <v>30.85972850678733</v>
      </c>
      <c r="BY27" s="114">
        <v>22.921249450065993</v>
      </c>
      <c r="BZ27" s="33">
        <v>15853</v>
      </c>
      <c r="CA27" s="33">
        <v>18811</v>
      </c>
      <c r="CB27" s="33">
        <v>34664</v>
      </c>
      <c r="CC27" s="33">
        <v>8762</v>
      </c>
      <c r="CD27" s="33">
        <v>12501</v>
      </c>
      <c r="CE27" s="33">
        <v>21263</v>
      </c>
      <c r="CF27" s="33">
        <v>919</v>
      </c>
      <c r="CG27" s="33">
        <v>974</v>
      </c>
      <c r="CH27" s="33">
        <v>1893</v>
      </c>
      <c r="CI27" s="31">
        <v>9681</v>
      </c>
      <c r="CJ27" s="31">
        <v>13475</v>
      </c>
      <c r="CK27" s="33">
        <v>23156</v>
      </c>
      <c r="CL27" s="114">
        <v>61.06730587270548</v>
      </c>
      <c r="CM27" s="114">
        <v>71.63361862739886</v>
      </c>
      <c r="CN27" s="114">
        <v>66.80129240710824</v>
      </c>
      <c r="CO27" s="73">
        <v>1720</v>
      </c>
      <c r="CP27" s="73">
        <v>2076</v>
      </c>
      <c r="CQ27" s="71">
        <v>3796</v>
      </c>
      <c r="CR27" s="73">
        <v>948</v>
      </c>
      <c r="CS27" s="73">
        <v>1344</v>
      </c>
      <c r="CT27" s="73">
        <v>2292</v>
      </c>
      <c r="CU27" s="73">
        <v>68</v>
      </c>
      <c r="CV27" s="73">
        <v>87</v>
      </c>
      <c r="CW27" s="71">
        <v>155</v>
      </c>
      <c r="CX27" s="73">
        <v>1016</v>
      </c>
      <c r="CY27" s="73">
        <v>1431</v>
      </c>
      <c r="CZ27" s="71">
        <v>2447</v>
      </c>
      <c r="DA27" s="114">
        <v>59.06976744186046</v>
      </c>
      <c r="DB27" s="114">
        <v>68.9306358381503</v>
      </c>
      <c r="DC27" s="114">
        <v>64.46259220231822</v>
      </c>
      <c r="DD27" s="31">
        <v>104</v>
      </c>
      <c r="DE27" s="31">
        <v>85</v>
      </c>
      <c r="DF27" s="71">
        <v>189</v>
      </c>
      <c r="DG27" s="31">
        <v>29</v>
      </c>
      <c r="DH27" s="31">
        <v>18</v>
      </c>
      <c r="DI27" s="71">
        <v>47</v>
      </c>
      <c r="DJ27" s="31">
        <v>5</v>
      </c>
      <c r="DK27" s="31">
        <v>4</v>
      </c>
      <c r="DL27" s="74">
        <v>9</v>
      </c>
      <c r="DM27" s="31">
        <v>34</v>
      </c>
      <c r="DN27" s="31">
        <v>22</v>
      </c>
      <c r="DO27" s="33">
        <v>56</v>
      </c>
      <c r="DP27" s="114">
        <v>32.69230769230769</v>
      </c>
      <c r="DQ27" s="114">
        <v>25.882352941176475</v>
      </c>
      <c r="DR27" s="114">
        <v>29.629629629629626</v>
      </c>
      <c r="DS27" s="33">
        <v>1824</v>
      </c>
      <c r="DT27" s="33">
        <v>2161</v>
      </c>
      <c r="DU27" s="33">
        <v>3985</v>
      </c>
      <c r="DV27" s="33">
        <v>977</v>
      </c>
      <c r="DW27" s="33">
        <v>1362</v>
      </c>
      <c r="DX27" s="33">
        <v>2339</v>
      </c>
      <c r="DY27" s="33">
        <v>73</v>
      </c>
      <c r="DZ27" s="33">
        <v>91</v>
      </c>
      <c r="EA27" s="33">
        <v>164</v>
      </c>
      <c r="EB27" s="31">
        <v>1050</v>
      </c>
      <c r="EC27" s="31">
        <v>1453</v>
      </c>
      <c r="ED27" s="33">
        <v>2503</v>
      </c>
      <c r="EE27" s="114">
        <v>57.56578947368421</v>
      </c>
      <c r="EF27" s="114">
        <v>67.23739009717723</v>
      </c>
      <c r="EG27" s="114">
        <v>62.81053952321205</v>
      </c>
      <c r="EH27" s="110">
        <v>131744</v>
      </c>
      <c r="EI27" s="110">
        <v>166325</v>
      </c>
      <c r="EJ27" s="110">
        <v>298069</v>
      </c>
      <c r="EK27" s="71">
        <v>30397</v>
      </c>
      <c r="EL27" s="71">
        <v>65459</v>
      </c>
      <c r="EM27" s="71">
        <v>95856</v>
      </c>
      <c r="EN27" s="110">
        <v>53672</v>
      </c>
      <c r="EO27" s="110">
        <v>67299</v>
      </c>
      <c r="EP27" s="71">
        <v>120971</v>
      </c>
      <c r="EQ27" s="116">
        <v>23.072777507894095</v>
      </c>
      <c r="ER27" s="116">
        <v>39.35607996392605</v>
      </c>
      <c r="ES27" s="116">
        <v>32.15899674236502</v>
      </c>
      <c r="ET27" s="116">
        <v>40.73961622540685</v>
      </c>
      <c r="EU27" s="116">
        <v>40.462347813016684</v>
      </c>
      <c r="EV27" s="116">
        <v>40.58489812761474</v>
      </c>
      <c r="EW27" s="110">
        <v>9681</v>
      </c>
      <c r="EX27" s="110">
        <v>13475</v>
      </c>
      <c r="EY27" s="110">
        <v>23156</v>
      </c>
      <c r="EZ27" s="71">
        <v>929</v>
      </c>
      <c r="FA27" s="71">
        <v>2363</v>
      </c>
      <c r="FB27" s="71">
        <v>3292</v>
      </c>
      <c r="FC27" s="110">
        <v>3785</v>
      </c>
      <c r="FD27" s="110">
        <v>6943</v>
      </c>
      <c r="FE27" s="71">
        <v>10728</v>
      </c>
      <c r="FF27" s="116">
        <v>9.596116103708294</v>
      </c>
      <c r="FG27" s="116">
        <v>17.53617810760668</v>
      </c>
      <c r="FH27" s="116">
        <v>14.216617723268268</v>
      </c>
      <c r="FI27" s="116">
        <v>39.097200702406774</v>
      </c>
      <c r="FJ27" s="116">
        <v>51.52504638218924</v>
      </c>
      <c r="FK27" s="116">
        <v>46.329245120055276</v>
      </c>
      <c r="FL27" s="110">
        <v>1050</v>
      </c>
      <c r="FM27" s="110">
        <v>1453</v>
      </c>
      <c r="FN27" s="110">
        <v>2503</v>
      </c>
      <c r="FO27" s="71">
        <v>95</v>
      </c>
      <c r="FP27" s="71">
        <v>233</v>
      </c>
      <c r="FQ27" s="71">
        <v>328</v>
      </c>
      <c r="FR27" s="110">
        <v>361</v>
      </c>
      <c r="FS27" s="110">
        <v>692</v>
      </c>
      <c r="FT27" s="71">
        <v>1053</v>
      </c>
      <c r="FU27" s="116">
        <v>9.047619047619047</v>
      </c>
      <c r="FV27" s="116">
        <v>16.035788024776327</v>
      </c>
      <c r="FW27" s="116">
        <v>13.104274870155812</v>
      </c>
      <c r="FX27" s="116">
        <v>34.38095238095238</v>
      </c>
      <c r="FY27" s="116">
        <v>47.62560220233999</v>
      </c>
      <c r="FZ27" s="116">
        <v>42.06951658010387</v>
      </c>
    </row>
    <row r="28" spans="1:182" ht="43.5" customHeight="1">
      <c r="A28" s="4">
        <v>19</v>
      </c>
      <c r="B28" s="155" t="s">
        <v>44</v>
      </c>
      <c r="C28" s="73">
        <f>686565+246</f>
        <v>686811</v>
      </c>
      <c r="D28" s="73">
        <f>526118+102</f>
        <v>526220</v>
      </c>
      <c r="E28" s="113">
        <f>C28+D28</f>
        <v>1213031</v>
      </c>
      <c r="F28" s="73">
        <f>478716+158</f>
        <v>478874</v>
      </c>
      <c r="G28" s="73">
        <f>420414+64</f>
        <v>420478</v>
      </c>
      <c r="H28" s="71">
        <f>F28+G28</f>
        <v>899352</v>
      </c>
      <c r="I28" s="73">
        <v>20430</v>
      </c>
      <c r="J28" s="73">
        <v>13748</v>
      </c>
      <c r="K28" s="69">
        <f>I28+J28</f>
        <v>34178</v>
      </c>
      <c r="L28" s="73">
        <f>SUM(F28,I28)</f>
        <v>499304</v>
      </c>
      <c r="M28" s="73">
        <f>SUM(G28,J28)</f>
        <v>434226</v>
      </c>
      <c r="N28" s="73">
        <f>SUM(H28,K28)</f>
        <v>933530</v>
      </c>
      <c r="O28" s="114">
        <f>L28/C28*100</f>
        <v>72.6988938732781</v>
      </c>
      <c r="P28" s="114">
        <f>M28/D28*100</f>
        <v>82.51795826840484</v>
      </c>
      <c r="Q28" s="114">
        <f>N28/E28*100</f>
        <v>76.95846190245757</v>
      </c>
      <c r="R28" s="31">
        <f>44628+566</f>
        <v>45194</v>
      </c>
      <c r="S28" s="31">
        <f>17853+213</f>
        <v>18066</v>
      </c>
      <c r="T28" s="71">
        <f>R28+S28</f>
        <v>63260</v>
      </c>
      <c r="U28" s="31">
        <v>18929</v>
      </c>
      <c r="V28" s="31">
        <v>9226</v>
      </c>
      <c r="W28" s="71">
        <f>U28+V28</f>
        <v>28155</v>
      </c>
      <c r="X28" s="31">
        <v>789</v>
      </c>
      <c r="Y28" s="31">
        <v>391</v>
      </c>
      <c r="Z28" s="71">
        <f>X28+Y28</f>
        <v>1180</v>
      </c>
      <c r="AA28" s="31">
        <f>SUM(U28,X28)</f>
        <v>19718</v>
      </c>
      <c r="AB28" s="31">
        <f>SUM(V28,Y28)</f>
        <v>9617</v>
      </c>
      <c r="AC28" s="71">
        <f>SUM(AA28,AB28)</f>
        <v>29335</v>
      </c>
      <c r="AD28" s="115">
        <f>IF(R28=0,"",AA28/R28*100)</f>
        <v>43.62968535646325</v>
      </c>
      <c r="AE28" s="115">
        <f>IF(S28=0,"",AB28/S28*100)</f>
        <v>53.23259160854644</v>
      </c>
      <c r="AF28" s="115">
        <f>IF(T28=0,"",AC28/T28*100)</f>
        <v>46.372115080619665</v>
      </c>
      <c r="AG28" s="71">
        <f>C28+R28</f>
        <v>732005</v>
      </c>
      <c r="AH28" s="71">
        <f>D28+S28</f>
        <v>544286</v>
      </c>
      <c r="AI28" s="71">
        <f>AG28+AH28</f>
        <v>1276291</v>
      </c>
      <c r="AJ28" s="71">
        <f>F28+U28</f>
        <v>497803</v>
      </c>
      <c r="AK28" s="71">
        <f>G28+V28</f>
        <v>429704</v>
      </c>
      <c r="AL28" s="71">
        <f>AJ28+AK28</f>
        <v>927507</v>
      </c>
      <c r="AM28" s="71">
        <f>I28+X28</f>
        <v>21219</v>
      </c>
      <c r="AN28" s="71">
        <f>J28+Y28</f>
        <v>14139</v>
      </c>
      <c r="AO28" s="71">
        <f>AM28+AN28</f>
        <v>35358</v>
      </c>
      <c r="AP28" s="73">
        <f>SUM(AJ28,AM28)</f>
        <v>519022</v>
      </c>
      <c r="AQ28" s="73">
        <f>SUM(AK28,AN28)</f>
        <v>443843</v>
      </c>
      <c r="AR28" s="71">
        <f>SUM(AP28,AQ28)</f>
        <v>962865</v>
      </c>
      <c r="AS28" s="114">
        <f>IF(AG28=0,"",AP28/AG28*100)</f>
        <v>70.90416049070704</v>
      </c>
      <c r="AT28" s="114">
        <f>IF(AH28=0,"",AQ28/AH28*100)</f>
        <v>81.54591519899465</v>
      </c>
      <c r="AU28" s="114">
        <f>IF(AI28=0,"",AR28/AI28*100)</f>
        <v>75.44243436645718</v>
      </c>
      <c r="AV28" s="73">
        <f>93417+46</f>
        <v>93463</v>
      </c>
      <c r="AW28" s="73">
        <f>70358+28</f>
        <v>70386</v>
      </c>
      <c r="AX28" s="71">
        <f>AV28+AW28</f>
        <v>163849</v>
      </c>
      <c r="AY28" s="73">
        <f>58023+24</f>
        <v>58047</v>
      </c>
      <c r="AZ28" s="73">
        <f>50681+15</f>
        <v>50696</v>
      </c>
      <c r="BA28" s="71">
        <f>AY28+AZ28</f>
        <v>108743</v>
      </c>
      <c r="BB28" s="73">
        <v>3257</v>
      </c>
      <c r="BC28" s="73">
        <v>2526</v>
      </c>
      <c r="BD28" s="71">
        <f>BB28+BC28</f>
        <v>5783</v>
      </c>
      <c r="BE28" s="73">
        <f>SUM(AY28,BB28)</f>
        <v>61304</v>
      </c>
      <c r="BF28" s="73">
        <f>SUM(AZ28,BC28)</f>
        <v>53222</v>
      </c>
      <c r="BG28" s="73">
        <f>SUM(BA28,BD28)</f>
        <v>114526</v>
      </c>
      <c r="BH28" s="114">
        <f>IF(AV28=0,"",BE28/AV28*100)</f>
        <v>65.59173148732653</v>
      </c>
      <c r="BI28" s="114">
        <f>IF(AW28=0,"",BF28/AW28*100)</f>
        <v>75.61446878640639</v>
      </c>
      <c r="BJ28" s="114">
        <f>IF(AX28=0,"",BG28/AX28*100)</f>
        <v>69.89728347441851</v>
      </c>
      <c r="BK28" s="73">
        <f>6156+64</f>
        <v>6220</v>
      </c>
      <c r="BL28" s="73">
        <f>2770+27</f>
        <v>2797</v>
      </c>
      <c r="BM28" s="71">
        <f>BK28+BL28</f>
        <v>9017</v>
      </c>
      <c r="BN28" s="73">
        <v>2249</v>
      </c>
      <c r="BO28" s="73">
        <v>1297</v>
      </c>
      <c r="BP28" s="71">
        <f>BN28+BO28</f>
        <v>3546</v>
      </c>
      <c r="BQ28" s="71">
        <v>111</v>
      </c>
      <c r="BR28" s="73">
        <v>66</v>
      </c>
      <c r="BS28" s="71">
        <f>BQ28+BR28</f>
        <v>177</v>
      </c>
      <c r="BT28" s="73">
        <f>SUM(BN28,BQ28)</f>
        <v>2360</v>
      </c>
      <c r="BU28" s="73">
        <f>SUM(BO28,BR28)</f>
        <v>1363</v>
      </c>
      <c r="BV28" s="71">
        <f>SUM(BT28,BU28)</f>
        <v>3723</v>
      </c>
      <c r="BW28" s="114">
        <f>IF(BK28=0,"",BT28/BK28*100)</f>
        <v>37.942122186495176</v>
      </c>
      <c r="BX28" s="114">
        <f>IF(BL28=0,"",BU28/BL28*100)</f>
        <v>48.73078298176618</v>
      </c>
      <c r="BY28" s="114">
        <f>IF(BM28=0,"",BV28/BM28*100)</f>
        <v>41.288676943551074</v>
      </c>
      <c r="BZ28" s="33">
        <f>AV28+BK28</f>
        <v>99683</v>
      </c>
      <c r="CA28" s="33">
        <f>AW28+BL28</f>
        <v>73183</v>
      </c>
      <c r="CB28" s="33">
        <f>BZ28+CA28</f>
        <v>172866</v>
      </c>
      <c r="CC28" s="33">
        <f>AY28+BN28</f>
        <v>60296</v>
      </c>
      <c r="CD28" s="33">
        <f>AZ28+BO28</f>
        <v>51993</v>
      </c>
      <c r="CE28" s="33">
        <f>CC28+CD28</f>
        <v>112289</v>
      </c>
      <c r="CF28" s="33">
        <f>BB28+BQ28</f>
        <v>3368</v>
      </c>
      <c r="CG28" s="33">
        <f>BC28+BR28</f>
        <v>2592</v>
      </c>
      <c r="CH28" s="33">
        <f>CF28+CG28</f>
        <v>5960</v>
      </c>
      <c r="CI28" s="31">
        <f>SUM(CC28,CF28)</f>
        <v>63664</v>
      </c>
      <c r="CJ28" s="31">
        <f>SUM(CD28,CG28)</f>
        <v>54585</v>
      </c>
      <c r="CK28" s="33">
        <f>SUM(CI28,CJ28)</f>
        <v>118249</v>
      </c>
      <c r="CL28" s="114">
        <f>IF(BZ28=0,"",CI28/BZ28*100)</f>
        <v>63.866456667636406</v>
      </c>
      <c r="CM28" s="114">
        <f>IF(CA28=0,"",CJ28/CA28*100)</f>
        <v>74.58699424729787</v>
      </c>
      <c r="CN28" s="114">
        <f>IF(CB28=0,"",CK28/CB28*100)</f>
        <v>68.405007346731</v>
      </c>
      <c r="CO28" s="73">
        <f>44715+38</f>
        <v>44753</v>
      </c>
      <c r="CP28" s="73">
        <f>30300+22</f>
        <v>30322</v>
      </c>
      <c r="CQ28" s="71">
        <f>CO28+CP28</f>
        <v>75075</v>
      </c>
      <c r="CR28" s="73">
        <f>29190+27</f>
        <v>29217</v>
      </c>
      <c r="CS28" s="73">
        <f>20923+13</f>
        <v>20936</v>
      </c>
      <c r="CT28" s="73">
        <f>CR28+CS28</f>
        <v>50153</v>
      </c>
      <c r="CU28" s="73">
        <v>942</v>
      </c>
      <c r="CV28" s="73">
        <v>778</v>
      </c>
      <c r="CW28" s="71">
        <f>CU28+CV28</f>
        <v>1720</v>
      </c>
      <c r="CX28" s="73">
        <f>SUM(CR28,CU28)</f>
        <v>30159</v>
      </c>
      <c r="CY28" s="73">
        <f>SUM(CS28,CV28)</f>
        <v>21714</v>
      </c>
      <c r="CZ28" s="71">
        <f>SUM(CX28,CY28)</f>
        <v>51873</v>
      </c>
      <c r="DA28" s="114">
        <f>IF(CO28=0,"",CX28/CO28*100)</f>
        <v>67.38989564945366</v>
      </c>
      <c r="DB28" s="114">
        <f>IF(CP28=0,"",CY28/CP28*100)</f>
        <v>71.61137128157773</v>
      </c>
      <c r="DC28" s="114">
        <f>IF(CQ28=0,"",CZ28/CQ28*100)</f>
        <v>69.09490509490509</v>
      </c>
      <c r="DD28" s="31">
        <v>1476</v>
      </c>
      <c r="DE28" s="31">
        <v>684</v>
      </c>
      <c r="DF28" s="71">
        <f>DD28+DE28</f>
        <v>2160</v>
      </c>
      <c r="DG28" s="31">
        <v>577</v>
      </c>
      <c r="DH28" s="31">
        <v>342</v>
      </c>
      <c r="DI28" s="71">
        <f>DG28+DH28</f>
        <v>919</v>
      </c>
      <c r="DJ28" s="31">
        <v>26</v>
      </c>
      <c r="DK28" s="31">
        <v>17</v>
      </c>
      <c r="DL28" s="74">
        <f>SUM(DJ28:DK28)</f>
        <v>43</v>
      </c>
      <c r="DM28" s="31">
        <f>SUM(DG28,DJ28)</f>
        <v>603</v>
      </c>
      <c r="DN28" s="31">
        <f>SUM(DH28,DK28)</f>
        <v>359</v>
      </c>
      <c r="DO28" s="33">
        <f>SUM(DM28,DN28)</f>
        <v>962</v>
      </c>
      <c r="DP28" s="114">
        <f>IF(DD28=0,"",DM28/DD28*100)</f>
        <v>40.853658536585364</v>
      </c>
      <c r="DQ28" s="114">
        <f>IF(DE28=0,"",DN28/DE28*100)</f>
        <v>52.48538011695907</v>
      </c>
      <c r="DR28" s="114">
        <f>IF(DF28=0,"",DO28/DF28*100)</f>
        <v>44.53703703703704</v>
      </c>
      <c r="DS28" s="33">
        <f>CO28+DD28</f>
        <v>46229</v>
      </c>
      <c r="DT28" s="33">
        <f>CP28+DE28</f>
        <v>31006</v>
      </c>
      <c r="DU28" s="33">
        <f>DS28+DT28</f>
        <v>77235</v>
      </c>
      <c r="DV28" s="33">
        <f>CR28+DG28</f>
        <v>29794</v>
      </c>
      <c r="DW28" s="33">
        <f>CS28+DH28</f>
        <v>21278</v>
      </c>
      <c r="DX28" s="33">
        <f>DV28+DW28</f>
        <v>51072</v>
      </c>
      <c r="DY28" s="33">
        <f>CU28+DJ28</f>
        <v>968</v>
      </c>
      <c r="DZ28" s="33">
        <f>CV28+DK28</f>
        <v>795</v>
      </c>
      <c r="EA28" s="33">
        <f>DY28+DZ28</f>
        <v>1763</v>
      </c>
      <c r="EB28" s="31">
        <f>SUM(DV28,DY28)</f>
        <v>30762</v>
      </c>
      <c r="EC28" s="31">
        <f>SUM(DW28,DZ28)</f>
        <v>22073</v>
      </c>
      <c r="ED28" s="33">
        <f>SUM(EB28,EC28)</f>
        <v>52835</v>
      </c>
      <c r="EE28" s="114">
        <f>IF(DS28=0,"",EB28/DS28*100)</f>
        <v>66.54264639079366</v>
      </c>
      <c r="EF28" s="114">
        <f>IF(DT28=0,"",EC28/DT28*100)</f>
        <v>71.189447203767</v>
      </c>
      <c r="EG28" s="114">
        <f>IF(DU28=0,"",ED28/DU28*100)</f>
        <v>68.40810513368292</v>
      </c>
      <c r="EH28" s="110">
        <f>AP28</f>
        <v>519022</v>
      </c>
      <c r="EI28" s="110">
        <f>AQ28</f>
        <v>443843</v>
      </c>
      <c r="EJ28" s="110">
        <f>AR28</f>
        <v>962865</v>
      </c>
      <c r="EK28" s="71">
        <v>21178</v>
      </c>
      <c r="EL28" s="71">
        <v>28753</v>
      </c>
      <c r="EM28" s="71">
        <v>49931</v>
      </c>
      <c r="EN28" s="110">
        <v>112984</v>
      </c>
      <c r="EO28" s="110">
        <v>135437</v>
      </c>
      <c r="EP28" s="71">
        <v>248421</v>
      </c>
      <c r="EQ28" s="116">
        <v>4.081609053624842</v>
      </c>
      <c r="ER28" s="116">
        <v>6.4791258712106705</v>
      </c>
      <c r="ES28" s="116">
        <v>5.186865743583031</v>
      </c>
      <c r="ET28" s="116">
        <v>21.775262881988343</v>
      </c>
      <c r="EU28" s="116">
        <v>30.51901960209924</v>
      </c>
      <c r="EV28" s="116">
        <v>25.806139970892634</v>
      </c>
      <c r="EW28" s="110">
        <f>CI28</f>
        <v>63664</v>
      </c>
      <c r="EX28" s="110">
        <f>CJ28</f>
        <v>54585</v>
      </c>
      <c r="EY28" s="110">
        <f>CK28</f>
        <v>118249</v>
      </c>
      <c r="EZ28" s="71">
        <v>1263</v>
      </c>
      <c r="FA28" s="71">
        <v>1571</v>
      </c>
      <c r="FB28" s="71">
        <v>2834</v>
      </c>
      <c r="FC28" s="110">
        <v>11648</v>
      </c>
      <c r="FD28" s="110">
        <v>13251</v>
      </c>
      <c r="FE28" s="71">
        <v>24899</v>
      </c>
      <c r="FF28" s="116">
        <v>1.9846008799497172</v>
      </c>
      <c r="FG28" s="116">
        <v>2.8788711746380793</v>
      </c>
      <c r="FH28" s="116">
        <v>2.3974283055579058</v>
      </c>
      <c r="FI28" s="116">
        <v>18.302954116907607</v>
      </c>
      <c r="FJ28" s="116">
        <v>24.282572842220997</v>
      </c>
      <c r="FK28" s="116">
        <v>21.063361813721347</v>
      </c>
      <c r="FL28" s="110">
        <f>EB28</f>
        <v>30762</v>
      </c>
      <c r="FM28" s="110">
        <f>EC28</f>
        <v>22073</v>
      </c>
      <c r="FN28" s="110">
        <f>ED28</f>
        <v>52835</v>
      </c>
      <c r="FO28" s="71">
        <v>332</v>
      </c>
      <c r="FP28" s="71">
        <v>281</v>
      </c>
      <c r="FQ28" s="71">
        <v>613</v>
      </c>
      <c r="FR28" s="110">
        <v>5422</v>
      </c>
      <c r="FS28" s="110">
        <v>4708</v>
      </c>
      <c r="FT28" s="71">
        <v>10130</v>
      </c>
      <c r="FU28" s="116">
        <v>1.0802017244184154</v>
      </c>
      <c r="FV28" s="116">
        <v>1.2737987307343608</v>
      </c>
      <c r="FW28" s="116">
        <v>1.1610948006440003</v>
      </c>
      <c r="FX28" s="116">
        <v>17.641125752399542</v>
      </c>
      <c r="FY28" s="116">
        <v>21.341795104261106</v>
      </c>
      <c r="FZ28" s="116">
        <v>19.187423051425323</v>
      </c>
    </row>
    <row r="29" spans="1:182" ht="36" customHeight="1">
      <c r="A29" s="4">
        <v>20</v>
      </c>
      <c r="B29" s="155" t="s">
        <v>45</v>
      </c>
      <c r="C29" s="73">
        <v>315484</v>
      </c>
      <c r="D29" s="73">
        <v>213989</v>
      </c>
      <c r="E29" s="113">
        <v>529473</v>
      </c>
      <c r="F29" s="73">
        <v>195107</v>
      </c>
      <c r="G29" s="73">
        <v>148760</v>
      </c>
      <c r="H29" s="71">
        <v>343867</v>
      </c>
      <c r="I29" s="73">
        <v>32849</v>
      </c>
      <c r="J29" s="73">
        <v>23980</v>
      </c>
      <c r="K29" s="69">
        <v>56829</v>
      </c>
      <c r="L29" s="73">
        <v>227956</v>
      </c>
      <c r="M29" s="73">
        <v>172740</v>
      </c>
      <c r="N29" s="73">
        <v>400696</v>
      </c>
      <c r="O29" s="114">
        <v>72.2559622675001</v>
      </c>
      <c r="P29" s="114">
        <v>80.72377552117165</v>
      </c>
      <c r="Q29" s="114">
        <v>75.67826876913459</v>
      </c>
      <c r="R29" s="31">
        <v>69728</v>
      </c>
      <c r="S29" s="31">
        <v>34805</v>
      </c>
      <c r="T29" s="71">
        <v>104533</v>
      </c>
      <c r="U29" s="31">
        <v>22403</v>
      </c>
      <c r="V29" s="31">
        <v>12501</v>
      </c>
      <c r="W29" s="71">
        <v>34904</v>
      </c>
      <c r="X29" s="31">
        <v>8349</v>
      </c>
      <c r="Y29" s="31">
        <v>5198</v>
      </c>
      <c r="Z29" s="71">
        <v>13547</v>
      </c>
      <c r="AA29" s="31">
        <v>30752</v>
      </c>
      <c r="AB29" s="31">
        <v>17699</v>
      </c>
      <c r="AC29" s="71">
        <v>48451</v>
      </c>
      <c r="AD29" s="115">
        <v>44.10279944928867</v>
      </c>
      <c r="AE29" s="115">
        <v>50.851889096394196</v>
      </c>
      <c r="AF29" s="115">
        <v>46.34995647307549</v>
      </c>
      <c r="AG29" s="71">
        <v>385212</v>
      </c>
      <c r="AH29" s="71">
        <v>248794</v>
      </c>
      <c r="AI29" s="71">
        <v>634006</v>
      </c>
      <c r="AJ29" s="71">
        <v>217510</v>
      </c>
      <c r="AK29" s="71">
        <v>161261</v>
      </c>
      <c r="AL29" s="71">
        <v>378771</v>
      </c>
      <c r="AM29" s="71">
        <v>41198</v>
      </c>
      <c r="AN29" s="71">
        <v>29178</v>
      </c>
      <c r="AO29" s="71">
        <v>70376</v>
      </c>
      <c r="AP29" s="73">
        <v>258708</v>
      </c>
      <c r="AQ29" s="73">
        <v>190439</v>
      </c>
      <c r="AR29" s="71">
        <v>449147</v>
      </c>
      <c r="AS29" s="114">
        <v>67.15990156069904</v>
      </c>
      <c r="AT29" s="114">
        <v>76.54485236782239</v>
      </c>
      <c r="AU29" s="114">
        <v>70.84270495862816</v>
      </c>
      <c r="AV29" s="73">
        <v>52386</v>
      </c>
      <c r="AW29" s="73">
        <v>30402</v>
      </c>
      <c r="AX29" s="71">
        <v>82788</v>
      </c>
      <c r="AY29" s="73">
        <v>29554</v>
      </c>
      <c r="AZ29" s="73">
        <v>19210</v>
      </c>
      <c r="BA29" s="71">
        <v>48764</v>
      </c>
      <c r="BB29" s="73">
        <v>5709</v>
      </c>
      <c r="BC29" s="73">
        <v>3863</v>
      </c>
      <c r="BD29" s="71">
        <v>9572</v>
      </c>
      <c r="BE29" s="73">
        <v>35263</v>
      </c>
      <c r="BF29" s="73">
        <v>23073</v>
      </c>
      <c r="BG29" s="73">
        <v>58336</v>
      </c>
      <c r="BH29" s="114">
        <v>67.31378612606422</v>
      </c>
      <c r="BI29" s="114">
        <v>75.89303335306887</v>
      </c>
      <c r="BJ29" s="114">
        <v>70.46431850026575</v>
      </c>
      <c r="BK29" s="31">
        <v>12290</v>
      </c>
      <c r="BL29" s="31">
        <v>5950</v>
      </c>
      <c r="BM29" s="71">
        <v>18240</v>
      </c>
      <c r="BN29" s="31">
        <v>3593</v>
      </c>
      <c r="BO29" s="31">
        <v>1976</v>
      </c>
      <c r="BP29" s="71">
        <v>5569</v>
      </c>
      <c r="BQ29" s="31">
        <v>1481</v>
      </c>
      <c r="BR29" s="31">
        <v>857</v>
      </c>
      <c r="BS29" s="71">
        <v>2338</v>
      </c>
      <c r="BT29" s="31">
        <v>5074</v>
      </c>
      <c r="BU29" s="31">
        <v>2833</v>
      </c>
      <c r="BV29" s="71">
        <v>7907</v>
      </c>
      <c r="BW29" s="114">
        <v>41.28559804719284</v>
      </c>
      <c r="BX29" s="114">
        <v>47.61344537815126</v>
      </c>
      <c r="BY29" s="114">
        <v>43.34978070175438</v>
      </c>
      <c r="BZ29" s="33">
        <v>64676</v>
      </c>
      <c r="CA29" s="33">
        <v>36352</v>
      </c>
      <c r="CB29" s="33">
        <v>101028</v>
      </c>
      <c r="CC29" s="33">
        <v>33147</v>
      </c>
      <c r="CD29" s="33">
        <v>21186</v>
      </c>
      <c r="CE29" s="33">
        <v>54333</v>
      </c>
      <c r="CF29" s="33">
        <v>7190</v>
      </c>
      <c r="CG29" s="33">
        <v>4720</v>
      </c>
      <c r="CH29" s="33">
        <v>11910</v>
      </c>
      <c r="CI29" s="31">
        <v>40337</v>
      </c>
      <c r="CJ29" s="31">
        <v>25906</v>
      </c>
      <c r="CK29" s="33">
        <v>66243</v>
      </c>
      <c r="CL29" s="114">
        <v>62.367802585193886</v>
      </c>
      <c r="CM29" s="114">
        <v>71.26430457746478</v>
      </c>
      <c r="CN29" s="114">
        <v>65.56895118185058</v>
      </c>
      <c r="CO29" s="73">
        <v>35437</v>
      </c>
      <c r="CP29" s="73">
        <v>24593</v>
      </c>
      <c r="CQ29" s="71">
        <v>60030</v>
      </c>
      <c r="CR29" s="73">
        <v>20774</v>
      </c>
      <c r="CS29" s="73">
        <v>15168</v>
      </c>
      <c r="CT29" s="73">
        <v>35942</v>
      </c>
      <c r="CU29" s="73">
        <v>4321</v>
      </c>
      <c r="CV29" s="73">
        <v>3516</v>
      </c>
      <c r="CW29" s="71">
        <v>7837</v>
      </c>
      <c r="CX29" s="73">
        <v>25095</v>
      </c>
      <c r="CY29" s="73">
        <v>18684</v>
      </c>
      <c r="CZ29" s="71">
        <v>43779</v>
      </c>
      <c r="DA29" s="114">
        <v>70.81581397973869</v>
      </c>
      <c r="DB29" s="114">
        <v>75.9728377993738</v>
      </c>
      <c r="DC29" s="114">
        <v>72.92853573213394</v>
      </c>
      <c r="DD29" s="31">
        <v>13061</v>
      </c>
      <c r="DE29" s="31">
        <v>6006</v>
      </c>
      <c r="DF29" s="71">
        <v>19067</v>
      </c>
      <c r="DG29" s="31">
        <v>3768</v>
      </c>
      <c r="DH29" s="31">
        <v>1652</v>
      </c>
      <c r="DI29" s="71">
        <v>5420</v>
      </c>
      <c r="DJ29" s="31">
        <v>1596</v>
      </c>
      <c r="DK29" s="31">
        <v>852</v>
      </c>
      <c r="DL29" s="74">
        <v>2448</v>
      </c>
      <c r="DM29" s="31">
        <v>5364</v>
      </c>
      <c r="DN29" s="31">
        <v>2504</v>
      </c>
      <c r="DO29" s="33">
        <v>7868</v>
      </c>
      <c r="DP29" s="114">
        <v>41.06883087053059</v>
      </c>
      <c r="DQ29" s="114">
        <v>41.69164169164169</v>
      </c>
      <c r="DR29" s="114">
        <v>41.26501284942571</v>
      </c>
      <c r="DS29" s="33">
        <v>48498</v>
      </c>
      <c r="DT29" s="33">
        <v>30599</v>
      </c>
      <c r="DU29" s="33">
        <v>79097</v>
      </c>
      <c r="DV29" s="33">
        <v>24542</v>
      </c>
      <c r="DW29" s="33">
        <v>16820</v>
      </c>
      <c r="DX29" s="33">
        <v>41362</v>
      </c>
      <c r="DY29" s="33">
        <v>5917</v>
      </c>
      <c r="DZ29" s="33">
        <v>4368</v>
      </c>
      <c r="EA29" s="33">
        <v>10285</v>
      </c>
      <c r="EB29" s="31">
        <v>30459</v>
      </c>
      <c r="EC29" s="31">
        <v>21188</v>
      </c>
      <c r="ED29" s="33">
        <v>51647</v>
      </c>
      <c r="EE29" s="114">
        <v>62.80465173821601</v>
      </c>
      <c r="EF29" s="114">
        <v>69.24409294421386</v>
      </c>
      <c r="EG29" s="114">
        <v>65.29577607241741</v>
      </c>
      <c r="EH29" s="110">
        <v>258708</v>
      </c>
      <c r="EI29" s="110">
        <v>190439</v>
      </c>
      <c r="EJ29" s="110">
        <v>449147</v>
      </c>
      <c r="EK29" s="71">
        <v>17038</v>
      </c>
      <c r="EL29" s="71">
        <v>16433</v>
      </c>
      <c r="EM29" s="71">
        <v>33471</v>
      </c>
      <c r="EN29" s="110">
        <v>75764</v>
      </c>
      <c r="EO29" s="110">
        <v>64326</v>
      </c>
      <c r="EP29" s="71">
        <v>140090</v>
      </c>
      <c r="EQ29" s="116">
        <v>6.585803299472765</v>
      </c>
      <c r="ER29" s="116">
        <v>8.629009814166215</v>
      </c>
      <c r="ES29" s="116">
        <v>7.452125918685864</v>
      </c>
      <c r="ET29" s="116">
        <v>29.285526539573574</v>
      </c>
      <c r="EU29" s="116">
        <v>33.7777451047317</v>
      </c>
      <c r="EV29" s="116">
        <v>31.1902339323206</v>
      </c>
      <c r="EW29" s="110">
        <v>40337</v>
      </c>
      <c r="EX29" s="110">
        <v>25906</v>
      </c>
      <c r="EY29" s="110">
        <v>66243</v>
      </c>
      <c r="EZ29" s="71">
        <v>1665</v>
      </c>
      <c r="FA29" s="71">
        <v>1291</v>
      </c>
      <c r="FB29" s="71">
        <v>2956</v>
      </c>
      <c r="FC29" s="110">
        <v>11314</v>
      </c>
      <c r="FD29" s="110">
        <v>8008</v>
      </c>
      <c r="FE29" s="71">
        <v>19322</v>
      </c>
      <c r="FF29" s="116">
        <v>4.12772392592409</v>
      </c>
      <c r="FG29" s="116">
        <v>4.983401528603412</v>
      </c>
      <c r="FH29" s="116">
        <v>4.462358286913335</v>
      </c>
      <c r="FI29" s="116">
        <v>28.04868978853162</v>
      </c>
      <c r="FJ29" s="116">
        <v>30.911757893924186</v>
      </c>
      <c r="FK29" s="116">
        <v>29.16836495931646</v>
      </c>
      <c r="FL29" s="110">
        <v>30459</v>
      </c>
      <c r="FM29" s="110">
        <v>21188</v>
      </c>
      <c r="FN29" s="110">
        <v>51647</v>
      </c>
      <c r="FO29" s="71">
        <v>499</v>
      </c>
      <c r="FP29" s="71">
        <v>465</v>
      </c>
      <c r="FQ29" s="71">
        <v>964</v>
      </c>
      <c r="FR29" s="110">
        <v>6658</v>
      </c>
      <c r="FS29" s="110">
        <v>4902</v>
      </c>
      <c r="FT29" s="71">
        <v>11560</v>
      </c>
      <c r="FU29" s="116">
        <v>1.6382678354509341</v>
      </c>
      <c r="FV29" s="116">
        <v>2.194638474608269</v>
      </c>
      <c r="FW29" s="116">
        <v>1.866516932251631</v>
      </c>
      <c r="FX29" s="116">
        <v>21.858892281427494</v>
      </c>
      <c r="FY29" s="116">
        <v>23.135737209741364</v>
      </c>
      <c r="FZ29" s="116">
        <v>22.382713419946946</v>
      </c>
    </row>
    <row r="30" spans="1:182" ht="29.25" customHeight="1">
      <c r="A30" s="4">
        <v>21</v>
      </c>
      <c r="B30" s="155" t="s">
        <v>46</v>
      </c>
      <c r="C30" s="73">
        <v>13446</v>
      </c>
      <c r="D30" s="73">
        <v>12281</v>
      </c>
      <c r="E30" s="113">
        <v>25727</v>
      </c>
      <c r="F30" s="73">
        <v>10963</v>
      </c>
      <c r="G30" s="73">
        <v>10101</v>
      </c>
      <c r="H30" s="71">
        <v>21064</v>
      </c>
      <c r="I30" s="73">
        <v>1500</v>
      </c>
      <c r="J30" s="73">
        <v>1542</v>
      </c>
      <c r="K30" s="69">
        <v>3042</v>
      </c>
      <c r="L30" s="73">
        <v>12463</v>
      </c>
      <c r="M30" s="73">
        <v>11643</v>
      </c>
      <c r="N30" s="73">
        <v>24106</v>
      </c>
      <c r="O30" s="114">
        <v>92.68927562100254</v>
      </c>
      <c r="P30" s="114">
        <v>94.80498330754824</v>
      </c>
      <c r="Q30" s="114">
        <v>93.69922649356707</v>
      </c>
      <c r="R30" s="31">
        <v>318</v>
      </c>
      <c r="S30" s="31">
        <v>211</v>
      </c>
      <c r="T30" s="71">
        <v>529</v>
      </c>
      <c r="U30" s="31">
        <v>126</v>
      </c>
      <c r="V30" s="31">
        <v>98</v>
      </c>
      <c r="W30" s="71">
        <v>224</v>
      </c>
      <c r="X30" s="31">
        <v>46</v>
      </c>
      <c r="Y30" s="31">
        <v>33</v>
      </c>
      <c r="Z30" s="71">
        <v>79</v>
      </c>
      <c r="AA30" s="31">
        <v>172</v>
      </c>
      <c r="AB30" s="31">
        <v>131</v>
      </c>
      <c r="AC30" s="71">
        <v>303</v>
      </c>
      <c r="AD30" s="115">
        <v>54.088050314465406</v>
      </c>
      <c r="AE30" s="115">
        <v>62.08530805687204</v>
      </c>
      <c r="AF30" s="115">
        <v>57.27788279773157</v>
      </c>
      <c r="AG30" s="71">
        <v>13764</v>
      </c>
      <c r="AH30" s="71">
        <v>12492</v>
      </c>
      <c r="AI30" s="71">
        <v>26256</v>
      </c>
      <c r="AJ30" s="71">
        <v>11089</v>
      </c>
      <c r="AK30" s="71">
        <v>10199</v>
      </c>
      <c r="AL30" s="71">
        <v>21288</v>
      </c>
      <c r="AM30" s="71">
        <v>1546</v>
      </c>
      <c r="AN30" s="71">
        <v>1575</v>
      </c>
      <c r="AO30" s="71">
        <v>3121</v>
      </c>
      <c r="AP30" s="73">
        <v>12635</v>
      </c>
      <c r="AQ30" s="73">
        <v>11774</v>
      </c>
      <c r="AR30" s="71">
        <v>24409</v>
      </c>
      <c r="AS30" s="114">
        <v>91.79744260389423</v>
      </c>
      <c r="AT30" s="114">
        <v>94.25232148575088</v>
      </c>
      <c r="AU30" s="114">
        <v>92.96541742839733</v>
      </c>
      <c r="AV30" s="73">
        <v>443</v>
      </c>
      <c r="AW30" s="73">
        <v>386</v>
      </c>
      <c r="AX30" s="71">
        <v>829</v>
      </c>
      <c r="AY30" s="73">
        <v>383</v>
      </c>
      <c r="AZ30" s="73">
        <v>312</v>
      </c>
      <c r="BA30" s="71">
        <v>695</v>
      </c>
      <c r="BB30" s="73">
        <v>36</v>
      </c>
      <c r="BC30" s="73">
        <v>54</v>
      </c>
      <c r="BD30" s="71">
        <v>90</v>
      </c>
      <c r="BE30" s="73">
        <v>419</v>
      </c>
      <c r="BF30" s="73">
        <v>366</v>
      </c>
      <c r="BG30" s="73">
        <v>785</v>
      </c>
      <c r="BH30" s="114">
        <v>94.5823927765237</v>
      </c>
      <c r="BI30" s="114">
        <v>94.81865284974094</v>
      </c>
      <c r="BJ30" s="114">
        <v>94.69240048250904</v>
      </c>
      <c r="BK30" s="31">
        <v>3</v>
      </c>
      <c r="BL30" s="31">
        <v>2</v>
      </c>
      <c r="BM30" s="71">
        <v>5</v>
      </c>
      <c r="BN30" s="31">
        <v>2</v>
      </c>
      <c r="BO30" s="31">
        <v>1</v>
      </c>
      <c r="BP30" s="71">
        <v>3</v>
      </c>
      <c r="BQ30" s="87"/>
      <c r="BR30" s="87"/>
      <c r="BS30" s="88">
        <v>0</v>
      </c>
      <c r="BT30" s="31">
        <v>2</v>
      </c>
      <c r="BU30" s="31">
        <v>1</v>
      </c>
      <c r="BV30" s="71">
        <v>3</v>
      </c>
      <c r="BW30" s="114">
        <v>66.66666666666666</v>
      </c>
      <c r="BX30" s="114">
        <v>50</v>
      </c>
      <c r="BY30" s="114">
        <v>60</v>
      </c>
      <c r="BZ30" s="33">
        <v>446</v>
      </c>
      <c r="CA30" s="33">
        <v>388</v>
      </c>
      <c r="CB30" s="33">
        <v>834</v>
      </c>
      <c r="CC30" s="33">
        <v>385</v>
      </c>
      <c r="CD30" s="33">
        <v>313</v>
      </c>
      <c r="CE30" s="33">
        <v>698</v>
      </c>
      <c r="CF30" s="33">
        <v>36</v>
      </c>
      <c r="CG30" s="33">
        <v>54</v>
      </c>
      <c r="CH30" s="33">
        <v>90</v>
      </c>
      <c r="CI30" s="31">
        <v>421</v>
      </c>
      <c r="CJ30" s="31">
        <v>367</v>
      </c>
      <c r="CK30" s="33">
        <v>788</v>
      </c>
      <c r="CL30" s="114">
        <v>94.39461883408072</v>
      </c>
      <c r="CM30" s="114">
        <v>94.58762886597938</v>
      </c>
      <c r="CN30" s="114">
        <v>94.48441247002398</v>
      </c>
      <c r="CO30" s="73">
        <v>4579</v>
      </c>
      <c r="CP30" s="73">
        <v>4756</v>
      </c>
      <c r="CQ30" s="71">
        <v>9335</v>
      </c>
      <c r="CR30" s="73">
        <v>3482</v>
      </c>
      <c r="CS30" s="73">
        <v>3804</v>
      </c>
      <c r="CT30" s="73">
        <v>7286</v>
      </c>
      <c r="CU30" s="73">
        <v>641</v>
      </c>
      <c r="CV30" s="73">
        <v>652</v>
      </c>
      <c r="CW30" s="71">
        <v>1293</v>
      </c>
      <c r="CX30" s="73">
        <v>4123</v>
      </c>
      <c r="CY30" s="73">
        <v>4456</v>
      </c>
      <c r="CZ30" s="71">
        <v>8579</v>
      </c>
      <c r="DA30" s="114">
        <v>90.04149377593362</v>
      </c>
      <c r="DB30" s="114">
        <v>93.69217830109335</v>
      </c>
      <c r="DC30" s="114">
        <v>91.90144617032672</v>
      </c>
      <c r="DD30" s="31">
        <v>119</v>
      </c>
      <c r="DE30" s="31">
        <v>65</v>
      </c>
      <c r="DF30" s="71">
        <v>184</v>
      </c>
      <c r="DG30" s="31">
        <v>31</v>
      </c>
      <c r="DH30" s="31">
        <v>23</v>
      </c>
      <c r="DI30" s="71">
        <v>54</v>
      </c>
      <c r="DJ30" s="31">
        <v>15</v>
      </c>
      <c r="DK30" s="31">
        <v>9</v>
      </c>
      <c r="DL30" s="74">
        <v>24</v>
      </c>
      <c r="DM30" s="31">
        <v>46</v>
      </c>
      <c r="DN30" s="31">
        <v>32</v>
      </c>
      <c r="DO30" s="33">
        <v>78</v>
      </c>
      <c r="DP30" s="114">
        <v>38.655462184873954</v>
      </c>
      <c r="DQ30" s="114">
        <v>49.23076923076923</v>
      </c>
      <c r="DR30" s="114">
        <v>42.391304347826086</v>
      </c>
      <c r="DS30" s="33">
        <v>4698</v>
      </c>
      <c r="DT30" s="33">
        <v>4821</v>
      </c>
      <c r="DU30" s="33">
        <v>9519</v>
      </c>
      <c r="DV30" s="33">
        <v>3513</v>
      </c>
      <c r="DW30" s="33">
        <v>3827</v>
      </c>
      <c r="DX30" s="33">
        <v>7340</v>
      </c>
      <c r="DY30" s="33">
        <v>656</v>
      </c>
      <c r="DZ30" s="33">
        <v>661</v>
      </c>
      <c r="EA30" s="33">
        <v>1317</v>
      </c>
      <c r="EB30" s="31">
        <v>4169</v>
      </c>
      <c r="EC30" s="31">
        <v>4488</v>
      </c>
      <c r="ED30" s="33">
        <v>8657</v>
      </c>
      <c r="EE30" s="114">
        <v>88.73988931460197</v>
      </c>
      <c r="EF30" s="114">
        <v>93.09271935283137</v>
      </c>
      <c r="EG30" s="114">
        <v>90.94442693560248</v>
      </c>
      <c r="EH30" s="110">
        <v>12635</v>
      </c>
      <c r="EI30" s="110">
        <v>11774</v>
      </c>
      <c r="EJ30" s="110">
        <v>24409</v>
      </c>
      <c r="EK30" s="71">
        <v>1291</v>
      </c>
      <c r="EL30" s="71">
        <v>1318</v>
      </c>
      <c r="EM30" s="71">
        <v>2609</v>
      </c>
      <c r="EN30" s="110">
        <v>5644</v>
      </c>
      <c r="EO30" s="110">
        <v>6006</v>
      </c>
      <c r="EP30" s="71">
        <v>11650</v>
      </c>
      <c r="EQ30" s="116">
        <v>10.217649386624457</v>
      </c>
      <c r="ER30" s="116">
        <v>11.194156616273144</v>
      </c>
      <c r="ES30" s="116">
        <v>10.688680404768732</v>
      </c>
      <c r="ET30" s="116">
        <v>44.66956865848833</v>
      </c>
      <c r="EU30" s="116">
        <v>51.010701545778836</v>
      </c>
      <c r="EV30" s="116">
        <v>47.728296939653404</v>
      </c>
      <c r="EW30" s="110">
        <v>421</v>
      </c>
      <c r="EX30" s="110">
        <v>367</v>
      </c>
      <c r="EY30" s="110">
        <v>788</v>
      </c>
      <c r="EZ30" s="71">
        <v>36</v>
      </c>
      <c r="FA30" s="71">
        <v>25</v>
      </c>
      <c r="FB30" s="71">
        <v>61</v>
      </c>
      <c r="FC30" s="110">
        <v>209</v>
      </c>
      <c r="FD30" s="110">
        <v>206</v>
      </c>
      <c r="FE30" s="71">
        <v>415</v>
      </c>
      <c r="FF30" s="116">
        <v>8.551068883610451</v>
      </c>
      <c r="FG30" s="116">
        <v>6.8119891008174385</v>
      </c>
      <c r="FH30" s="116">
        <v>7.741116751269035</v>
      </c>
      <c r="FI30" s="116">
        <v>49.6437054631829</v>
      </c>
      <c r="FJ30" s="116">
        <v>56.130790190735695</v>
      </c>
      <c r="FK30" s="116">
        <v>52.66497461928934</v>
      </c>
      <c r="FL30" s="110">
        <v>4169</v>
      </c>
      <c r="FM30" s="110">
        <v>4488</v>
      </c>
      <c r="FN30" s="110">
        <v>8657</v>
      </c>
      <c r="FO30" s="71">
        <v>73</v>
      </c>
      <c r="FP30" s="71">
        <v>157</v>
      </c>
      <c r="FQ30" s="71">
        <v>230</v>
      </c>
      <c r="FR30" s="110">
        <v>1766</v>
      </c>
      <c r="FS30" s="110">
        <v>2275</v>
      </c>
      <c r="FT30" s="71">
        <v>4041</v>
      </c>
      <c r="FU30" s="116">
        <v>1.751019429119693</v>
      </c>
      <c r="FV30" s="116">
        <v>3.498217468805704</v>
      </c>
      <c r="FW30" s="116">
        <v>2.6568095183088833</v>
      </c>
      <c r="FX30" s="116">
        <v>42.36027824418326</v>
      </c>
      <c r="FY30" s="116">
        <v>50.69073083778966</v>
      </c>
      <c r="FZ30" s="116">
        <v>46.6789881021139</v>
      </c>
    </row>
    <row r="31" spans="1:182" ht="29.25" customHeight="1">
      <c r="A31" s="4">
        <v>22</v>
      </c>
      <c r="B31" s="155" t="s">
        <v>47</v>
      </c>
      <c r="C31" s="73">
        <v>9044</v>
      </c>
      <c r="D31" s="73">
        <v>10400</v>
      </c>
      <c r="E31" s="113">
        <v>19444</v>
      </c>
      <c r="F31" s="73">
        <v>6157</v>
      </c>
      <c r="G31" s="73">
        <v>7969</v>
      </c>
      <c r="H31" s="71">
        <v>14126</v>
      </c>
      <c r="I31" s="93">
        <v>0</v>
      </c>
      <c r="J31" s="93">
        <v>0</v>
      </c>
      <c r="K31" s="98">
        <v>0</v>
      </c>
      <c r="L31" s="73">
        <v>6157</v>
      </c>
      <c r="M31" s="73">
        <v>7969</v>
      </c>
      <c r="N31" s="73">
        <v>14126</v>
      </c>
      <c r="O31" s="114">
        <v>68.07828394515701</v>
      </c>
      <c r="P31" s="114">
        <v>76.625</v>
      </c>
      <c r="Q31" s="114">
        <v>72.64966056367003</v>
      </c>
      <c r="R31" s="31">
        <v>3460</v>
      </c>
      <c r="S31" s="31">
        <v>3408</v>
      </c>
      <c r="T31" s="71">
        <v>6868</v>
      </c>
      <c r="U31" s="31">
        <v>790</v>
      </c>
      <c r="V31" s="31">
        <v>969</v>
      </c>
      <c r="W31" s="71">
        <v>1759</v>
      </c>
      <c r="X31" s="87">
        <v>0</v>
      </c>
      <c r="Y31" s="87">
        <v>0</v>
      </c>
      <c r="Z31" s="88">
        <v>0</v>
      </c>
      <c r="AA31" s="31">
        <v>790</v>
      </c>
      <c r="AB31" s="31">
        <v>969</v>
      </c>
      <c r="AC31" s="71">
        <v>1759</v>
      </c>
      <c r="AD31" s="115">
        <v>22.832369942196532</v>
      </c>
      <c r="AE31" s="115">
        <v>28.433098591549292</v>
      </c>
      <c r="AF31" s="115">
        <v>25.611531741409433</v>
      </c>
      <c r="AG31" s="71">
        <v>12504</v>
      </c>
      <c r="AH31" s="71">
        <v>13808</v>
      </c>
      <c r="AI31" s="71">
        <v>26312</v>
      </c>
      <c r="AJ31" s="71">
        <v>6947</v>
      </c>
      <c r="AK31" s="71">
        <v>8938</v>
      </c>
      <c r="AL31" s="71">
        <v>15885</v>
      </c>
      <c r="AM31" s="88">
        <v>0</v>
      </c>
      <c r="AN31" s="88">
        <v>0</v>
      </c>
      <c r="AO31" s="88">
        <v>0</v>
      </c>
      <c r="AP31" s="73">
        <v>6947</v>
      </c>
      <c r="AQ31" s="73">
        <v>8938</v>
      </c>
      <c r="AR31" s="71">
        <v>15885</v>
      </c>
      <c r="AS31" s="114">
        <v>55.55822136916186</v>
      </c>
      <c r="AT31" s="114">
        <v>64.73059096176131</v>
      </c>
      <c r="AU31" s="114">
        <v>60.37169352386744</v>
      </c>
      <c r="AV31" s="73">
        <v>70</v>
      </c>
      <c r="AW31" s="73">
        <v>66</v>
      </c>
      <c r="AX31" s="71">
        <v>136</v>
      </c>
      <c r="AY31" s="73">
        <v>51</v>
      </c>
      <c r="AZ31" s="73">
        <v>47</v>
      </c>
      <c r="BA31" s="71">
        <v>98</v>
      </c>
      <c r="BB31" s="93">
        <v>0</v>
      </c>
      <c r="BC31" s="93">
        <v>0</v>
      </c>
      <c r="BD31" s="88">
        <v>0</v>
      </c>
      <c r="BE31" s="73">
        <v>51</v>
      </c>
      <c r="BF31" s="73">
        <v>47</v>
      </c>
      <c r="BG31" s="73">
        <v>98</v>
      </c>
      <c r="BH31" s="114">
        <v>72.85714285714285</v>
      </c>
      <c r="BI31" s="114">
        <v>71.21212121212122</v>
      </c>
      <c r="BJ31" s="114">
        <v>72.05882352941177</v>
      </c>
      <c r="BK31" s="31">
        <v>16</v>
      </c>
      <c r="BL31" s="31">
        <v>7</v>
      </c>
      <c r="BM31" s="71">
        <v>23</v>
      </c>
      <c r="BN31" s="31">
        <v>9</v>
      </c>
      <c r="BO31" s="31">
        <v>1</v>
      </c>
      <c r="BP31" s="71">
        <v>10</v>
      </c>
      <c r="BQ31" s="87">
        <v>0</v>
      </c>
      <c r="BR31" s="87">
        <v>0</v>
      </c>
      <c r="BS31" s="88">
        <v>0</v>
      </c>
      <c r="BT31" s="31">
        <v>9</v>
      </c>
      <c r="BU31" s="31">
        <v>1</v>
      </c>
      <c r="BV31" s="71">
        <v>10</v>
      </c>
      <c r="BW31" s="114">
        <v>56.25</v>
      </c>
      <c r="BX31" s="114">
        <v>14.285714285714285</v>
      </c>
      <c r="BY31" s="114">
        <v>43.47826086956522</v>
      </c>
      <c r="BZ31" s="33">
        <v>86</v>
      </c>
      <c r="CA31" s="33">
        <v>73</v>
      </c>
      <c r="CB31" s="33">
        <v>159</v>
      </c>
      <c r="CC31" s="33">
        <v>60</v>
      </c>
      <c r="CD31" s="33">
        <v>48</v>
      </c>
      <c r="CE31" s="33">
        <v>108</v>
      </c>
      <c r="CF31" s="88">
        <v>0</v>
      </c>
      <c r="CG31" s="88">
        <v>0</v>
      </c>
      <c r="CH31" s="88">
        <v>0</v>
      </c>
      <c r="CI31" s="31">
        <v>60</v>
      </c>
      <c r="CJ31" s="31">
        <v>48</v>
      </c>
      <c r="CK31" s="33">
        <v>108</v>
      </c>
      <c r="CL31" s="114">
        <v>69.76744186046511</v>
      </c>
      <c r="CM31" s="114">
        <v>65.75342465753424</v>
      </c>
      <c r="CN31" s="114">
        <v>67.9245283018868</v>
      </c>
      <c r="CO31" s="73">
        <v>7930</v>
      </c>
      <c r="CP31" s="73">
        <v>9510</v>
      </c>
      <c r="CQ31" s="71">
        <v>17440</v>
      </c>
      <c r="CR31" s="73">
        <v>5407</v>
      </c>
      <c r="CS31" s="73">
        <v>7268</v>
      </c>
      <c r="CT31" s="73">
        <v>12675</v>
      </c>
      <c r="CU31" s="93"/>
      <c r="CV31" s="93"/>
      <c r="CW31" s="88">
        <v>0</v>
      </c>
      <c r="CX31" s="73">
        <v>5407</v>
      </c>
      <c r="CY31" s="73">
        <v>7268</v>
      </c>
      <c r="CZ31" s="71">
        <v>12675</v>
      </c>
      <c r="DA31" s="114">
        <v>68.18411097099622</v>
      </c>
      <c r="DB31" s="114">
        <v>76.4248159831756</v>
      </c>
      <c r="DC31" s="114">
        <v>72.67775229357798</v>
      </c>
      <c r="DD31" s="31">
        <v>3222</v>
      </c>
      <c r="DE31" s="31">
        <v>3306</v>
      </c>
      <c r="DF31" s="71">
        <v>6528</v>
      </c>
      <c r="DG31" s="31">
        <v>709</v>
      </c>
      <c r="DH31" s="31">
        <v>930</v>
      </c>
      <c r="DI31" s="71">
        <v>1639</v>
      </c>
      <c r="DJ31" s="93"/>
      <c r="DK31" s="93"/>
      <c r="DL31" s="93">
        <v>0</v>
      </c>
      <c r="DM31" s="31">
        <v>709</v>
      </c>
      <c r="DN31" s="31">
        <v>930</v>
      </c>
      <c r="DO31" s="33">
        <v>1639</v>
      </c>
      <c r="DP31" s="114">
        <v>22.004965859714464</v>
      </c>
      <c r="DQ31" s="114">
        <v>28.13067150635209</v>
      </c>
      <c r="DR31" s="114">
        <v>25.107230392156865</v>
      </c>
      <c r="DS31" s="33">
        <v>11152</v>
      </c>
      <c r="DT31" s="33">
        <v>12816</v>
      </c>
      <c r="DU31" s="33">
        <v>23968</v>
      </c>
      <c r="DV31" s="33">
        <v>6116</v>
      </c>
      <c r="DW31" s="33">
        <v>8198</v>
      </c>
      <c r="DX31" s="33">
        <v>14314</v>
      </c>
      <c r="DY31" s="88">
        <v>0</v>
      </c>
      <c r="DZ31" s="88">
        <v>0</v>
      </c>
      <c r="EA31" s="88">
        <v>0</v>
      </c>
      <c r="EB31" s="31">
        <v>6116</v>
      </c>
      <c r="EC31" s="31">
        <v>8198</v>
      </c>
      <c r="ED31" s="33">
        <v>14314</v>
      </c>
      <c r="EE31" s="114">
        <v>54.842180774748925</v>
      </c>
      <c r="EF31" s="114">
        <v>63.9669163545568</v>
      </c>
      <c r="EG31" s="114">
        <v>59.7212950600801</v>
      </c>
      <c r="EH31" s="110">
        <v>6947</v>
      </c>
      <c r="EI31" s="110">
        <v>8938</v>
      </c>
      <c r="EJ31" s="110">
        <v>15885</v>
      </c>
      <c r="EK31" s="88"/>
      <c r="EL31" s="88"/>
      <c r="EM31" s="88">
        <v>0</v>
      </c>
      <c r="EN31" s="88"/>
      <c r="EO31" s="88"/>
      <c r="EP31" s="88">
        <v>0</v>
      </c>
      <c r="EQ31" s="121">
        <v>0</v>
      </c>
      <c r="ER31" s="121">
        <v>0</v>
      </c>
      <c r="ES31" s="121">
        <v>0</v>
      </c>
      <c r="ET31" s="121">
        <v>0</v>
      </c>
      <c r="EU31" s="121">
        <v>0</v>
      </c>
      <c r="EV31" s="121">
        <v>0</v>
      </c>
      <c r="EW31" s="110">
        <v>60</v>
      </c>
      <c r="EX31" s="110">
        <v>48</v>
      </c>
      <c r="EY31" s="110">
        <v>108</v>
      </c>
      <c r="EZ31" s="88"/>
      <c r="FA31" s="88"/>
      <c r="FB31" s="88">
        <v>0</v>
      </c>
      <c r="FC31" s="88"/>
      <c r="FD31" s="88"/>
      <c r="FE31" s="88">
        <v>0</v>
      </c>
      <c r="FF31" s="121">
        <v>0</v>
      </c>
      <c r="FG31" s="121">
        <v>0</v>
      </c>
      <c r="FH31" s="121">
        <v>0</v>
      </c>
      <c r="FI31" s="121">
        <v>0</v>
      </c>
      <c r="FJ31" s="121">
        <v>0</v>
      </c>
      <c r="FK31" s="121">
        <v>0</v>
      </c>
      <c r="FL31" s="110">
        <v>6116</v>
      </c>
      <c r="FM31" s="110">
        <v>8198</v>
      </c>
      <c r="FN31" s="110">
        <v>14314</v>
      </c>
      <c r="FO31" s="88"/>
      <c r="FP31" s="88"/>
      <c r="FQ31" s="88">
        <v>0</v>
      </c>
      <c r="FR31" s="88"/>
      <c r="FS31" s="88"/>
      <c r="FT31" s="88">
        <v>0</v>
      </c>
      <c r="FU31" s="121">
        <v>0</v>
      </c>
      <c r="FV31" s="121">
        <v>0</v>
      </c>
      <c r="FW31" s="121">
        <v>0</v>
      </c>
      <c r="FX31" s="121">
        <v>0</v>
      </c>
      <c r="FY31" s="121">
        <v>0</v>
      </c>
      <c r="FZ31" s="121">
        <v>0</v>
      </c>
    </row>
    <row r="32" spans="1:182" ht="29.25" customHeight="1">
      <c r="A32" s="4">
        <v>23</v>
      </c>
      <c r="B32" s="155" t="s">
        <v>48</v>
      </c>
      <c r="C32" s="73">
        <v>3317</v>
      </c>
      <c r="D32" s="73">
        <v>3569</v>
      </c>
      <c r="E32" s="113">
        <v>6886</v>
      </c>
      <c r="F32" s="73">
        <v>2448</v>
      </c>
      <c r="G32" s="73">
        <v>2601</v>
      </c>
      <c r="H32" s="71">
        <v>5049</v>
      </c>
      <c r="I32" s="74">
        <v>47</v>
      </c>
      <c r="J32" s="74">
        <v>64</v>
      </c>
      <c r="K32" s="69">
        <v>111</v>
      </c>
      <c r="L32" s="73">
        <v>2495</v>
      </c>
      <c r="M32" s="73">
        <v>2665</v>
      </c>
      <c r="N32" s="73">
        <v>5160</v>
      </c>
      <c r="O32" s="114">
        <v>75.21857099788966</v>
      </c>
      <c r="P32" s="114">
        <v>74.67077612776689</v>
      </c>
      <c r="Q32" s="114">
        <v>74.93465001452222</v>
      </c>
      <c r="R32" s="31">
        <v>1860</v>
      </c>
      <c r="S32" s="31">
        <v>1446</v>
      </c>
      <c r="T32" s="71">
        <v>3306</v>
      </c>
      <c r="U32" s="31">
        <v>529</v>
      </c>
      <c r="V32" s="31">
        <v>391</v>
      </c>
      <c r="W32" s="71">
        <v>920</v>
      </c>
      <c r="X32" s="32">
        <v>27</v>
      </c>
      <c r="Y32" s="32">
        <v>19</v>
      </c>
      <c r="Z32" s="71">
        <v>46</v>
      </c>
      <c r="AA32" s="31">
        <v>556</v>
      </c>
      <c r="AB32" s="31">
        <v>410</v>
      </c>
      <c r="AC32" s="71">
        <v>966</v>
      </c>
      <c r="AD32" s="115">
        <v>29.89247311827957</v>
      </c>
      <c r="AE32" s="115">
        <v>28.354080221300137</v>
      </c>
      <c r="AF32" s="115">
        <v>29.219600725952816</v>
      </c>
      <c r="AG32" s="71">
        <v>5177</v>
      </c>
      <c r="AH32" s="71">
        <v>5015</v>
      </c>
      <c r="AI32" s="71">
        <v>10192</v>
      </c>
      <c r="AJ32" s="71">
        <v>2977</v>
      </c>
      <c r="AK32" s="71">
        <v>2992</v>
      </c>
      <c r="AL32" s="71">
        <v>5969</v>
      </c>
      <c r="AM32" s="71">
        <v>74</v>
      </c>
      <c r="AN32" s="71">
        <v>83</v>
      </c>
      <c r="AO32" s="71">
        <v>157</v>
      </c>
      <c r="AP32" s="73">
        <v>3051</v>
      </c>
      <c r="AQ32" s="73">
        <v>3075</v>
      </c>
      <c r="AR32" s="71">
        <v>6126</v>
      </c>
      <c r="AS32" s="114">
        <v>58.93374541240101</v>
      </c>
      <c r="AT32" s="114">
        <v>61.3160518444666</v>
      </c>
      <c r="AU32" s="114">
        <v>60.105965463108326</v>
      </c>
      <c r="AV32" s="73">
        <v>4</v>
      </c>
      <c r="AW32" s="73">
        <v>5</v>
      </c>
      <c r="AX32" s="71">
        <v>9</v>
      </c>
      <c r="AY32" s="73">
        <v>4</v>
      </c>
      <c r="AZ32" s="73">
        <v>3</v>
      </c>
      <c r="BA32" s="71">
        <v>7</v>
      </c>
      <c r="BB32" s="100">
        <v>0</v>
      </c>
      <c r="BC32" s="100">
        <v>0</v>
      </c>
      <c r="BD32" s="101">
        <v>0</v>
      </c>
      <c r="BE32" s="73">
        <v>4</v>
      </c>
      <c r="BF32" s="73">
        <v>3</v>
      </c>
      <c r="BG32" s="73">
        <v>7</v>
      </c>
      <c r="BH32" s="114">
        <v>100</v>
      </c>
      <c r="BI32" s="114">
        <v>60</v>
      </c>
      <c r="BJ32" s="114">
        <v>77.77777777777779</v>
      </c>
      <c r="BK32" s="31">
        <v>3</v>
      </c>
      <c r="BL32" s="31">
        <v>4</v>
      </c>
      <c r="BM32" s="71">
        <v>7</v>
      </c>
      <c r="BN32" s="31">
        <v>1</v>
      </c>
      <c r="BO32" s="106">
        <v>0</v>
      </c>
      <c r="BP32" s="71">
        <v>1</v>
      </c>
      <c r="BQ32" s="107">
        <v>0</v>
      </c>
      <c r="BR32" s="107">
        <v>0</v>
      </c>
      <c r="BS32" s="101">
        <v>0</v>
      </c>
      <c r="BT32" s="31">
        <v>1</v>
      </c>
      <c r="BU32" s="106">
        <v>0</v>
      </c>
      <c r="BV32" s="71">
        <v>1</v>
      </c>
      <c r="BW32" s="114">
        <v>33.33333333333333</v>
      </c>
      <c r="BX32" s="122">
        <v>0</v>
      </c>
      <c r="BY32" s="114">
        <v>14.285714285714285</v>
      </c>
      <c r="BZ32" s="33">
        <v>7</v>
      </c>
      <c r="CA32" s="33">
        <v>9</v>
      </c>
      <c r="CB32" s="33">
        <v>16</v>
      </c>
      <c r="CC32" s="33">
        <v>5</v>
      </c>
      <c r="CD32" s="33">
        <v>3</v>
      </c>
      <c r="CE32" s="33">
        <v>8</v>
      </c>
      <c r="CF32" s="104">
        <v>0</v>
      </c>
      <c r="CG32" s="104">
        <v>0</v>
      </c>
      <c r="CH32" s="104">
        <v>0</v>
      </c>
      <c r="CI32" s="31">
        <v>5</v>
      </c>
      <c r="CJ32" s="31">
        <v>3</v>
      </c>
      <c r="CK32" s="33">
        <v>8</v>
      </c>
      <c r="CL32" s="114">
        <v>71.42857142857143</v>
      </c>
      <c r="CM32" s="114">
        <v>33.33333333333333</v>
      </c>
      <c r="CN32" s="114">
        <v>50</v>
      </c>
      <c r="CO32" s="73">
        <v>3110</v>
      </c>
      <c r="CP32" s="73">
        <v>3414</v>
      </c>
      <c r="CQ32" s="71">
        <v>6524</v>
      </c>
      <c r="CR32" s="73">
        <v>2304</v>
      </c>
      <c r="CS32" s="73">
        <v>2484</v>
      </c>
      <c r="CT32" s="73">
        <v>4788</v>
      </c>
      <c r="CU32" s="74">
        <v>47</v>
      </c>
      <c r="CV32" s="74">
        <v>64</v>
      </c>
      <c r="CW32" s="71">
        <v>111</v>
      </c>
      <c r="CX32" s="73">
        <v>2351</v>
      </c>
      <c r="CY32" s="73">
        <v>2548</v>
      </c>
      <c r="CZ32" s="71">
        <v>4899</v>
      </c>
      <c r="DA32" s="114">
        <v>75.59485530546624</v>
      </c>
      <c r="DB32" s="114">
        <v>74.63386057410662</v>
      </c>
      <c r="DC32" s="114">
        <v>75.09196811771919</v>
      </c>
      <c r="DD32" s="31">
        <v>1776</v>
      </c>
      <c r="DE32" s="31">
        <v>1418</v>
      </c>
      <c r="DF32" s="71">
        <v>3194</v>
      </c>
      <c r="DG32" s="31">
        <v>507</v>
      </c>
      <c r="DH32" s="31">
        <v>384</v>
      </c>
      <c r="DI32" s="71">
        <v>891</v>
      </c>
      <c r="DJ32" s="32">
        <v>27</v>
      </c>
      <c r="DK32" s="32">
        <v>19</v>
      </c>
      <c r="DL32" s="74">
        <v>46</v>
      </c>
      <c r="DM32" s="31">
        <v>534</v>
      </c>
      <c r="DN32" s="31">
        <v>403</v>
      </c>
      <c r="DO32" s="33">
        <v>937</v>
      </c>
      <c r="DP32" s="114">
        <v>30.067567567567565</v>
      </c>
      <c r="DQ32" s="114">
        <v>28.42031029619182</v>
      </c>
      <c r="DR32" s="114">
        <v>29.336255479023173</v>
      </c>
      <c r="DS32" s="33">
        <v>4886</v>
      </c>
      <c r="DT32" s="33">
        <v>4832</v>
      </c>
      <c r="DU32" s="33">
        <v>9718</v>
      </c>
      <c r="DV32" s="33">
        <v>2811</v>
      </c>
      <c r="DW32" s="33">
        <v>2868</v>
      </c>
      <c r="DX32" s="33">
        <v>5679</v>
      </c>
      <c r="DY32" s="33">
        <v>74</v>
      </c>
      <c r="DZ32" s="33">
        <v>83</v>
      </c>
      <c r="EA32" s="33">
        <v>157</v>
      </c>
      <c r="EB32" s="31">
        <v>2885</v>
      </c>
      <c r="EC32" s="31">
        <v>2951</v>
      </c>
      <c r="ED32" s="33">
        <v>5836</v>
      </c>
      <c r="EE32" s="114">
        <v>59.04625460499386</v>
      </c>
      <c r="EF32" s="114">
        <v>61.07201986754966</v>
      </c>
      <c r="EG32" s="114">
        <v>60.05350895245935</v>
      </c>
      <c r="EH32" s="110">
        <v>3051</v>
      </c>
      <c r="EI32" s="110">
        <v>3075</v>
      </c>
      <c r="EJ32" s="110">
        <v>6126</v>
      </c>
      <c r="EK32" s="71">
        <v>49</v>
      </c>
      <c r="EL32" s="71">
        <v>1</v>
      </c>
      <c r="EM32" s="71">
        <v>50</v>
      </c>
      <c r="EN32" s="110">
        <v>697</v>
      </c>
      <c r="EO32" s="110">
        <v>11</v>
      </c>
      <c r="EP32" s="71">
        <v>708</v>
      </c>
      <c r="EQ32" s="116">
        <v>1.6060308095706326</v>
      </c>
      <c r="ER32" s="116">
        <v>0.032520325203252036</v>
      </c>
      <c r="ES32" s="116">
        <v>0.8161932745674176</v>
      </c>
      <c r="ET32" s="116">
        <v>22.844968862667976</v>
      </c>
      <c r="EU32" s="116">
        <v>0.35772357723577236</v>
      </c>
      <c r="EV32" s="116">
        <v>11.557296767874632</v>
      </c>
      <c r="EW32" s="110">
        <v>5</v>
      </c>
      <c r="EX32" s="110">
        <v>3</v>
      </c>
      <c r="EY32" s="110">
        <v>8</v>
      </c>
      <c r="EZ32" s="88">
        <v>0</v>
      </c>
      <c r="FA32" s="88">
        <v>0</v>
      </c>
      <c r="FB32" s="88">
        <v>0</v>
      </c>
      <c r="FC32" s="110">
        <v>1</v>
      </c>
      <c r="FD32" s="123">
        <v>0</v>
      </c>
      <c r="FE32" s="71">
        <v>1</v>
      </c>
      <c r="FF32" s="121">
        <v>0</v>
      </c>
      <c r="FG32" s="121">
        <v>0</v>
      </c>
      <c r="FH32" s="121">
        <v>0</v>
      </c>
      <c r="FI32" s="116">
        <v>20</v>
      </c>
      <c r="FJ32" s="123">
        <v>0</v>
      </c>
      <c r="FK32" s="116">
        <v>12.5</v>
      </c>
      <c r="FL32" s="110">
        <v>2885</v>
      </c>
      <c r="FM32" s="110">
        <v>2951</v>
      </c>
      <c r="FN32" s="110">
        <v>5836</v>
      </c>
      <c r="FO32" s="71">
        <v>35</v>
      </c>
      <c r="FP32" s="101">
        <v>0</v>
      </c>
      <c r="FQ32" s="71">
        <v>35</v>
      </c>
      <c r="FR32" s="110">
        <v>569</v>
      </c>
      <c r="FS32" s="110">
        <v>11</v>
      </c>
      <c r="FT32" s="71">
        <v>580</v>
      </c>
      <c r="FU32" s="116">
        <v>1.2131715771230502</v>
      </c>
      <c r="FV32" s="123">
        <v>0</v>
      </c>
      <c r="FW32" s="116">
        <v>0.5997258396161754</v>
      </c>
      <c r="FX32" s="116">
        <v>19.72270363951473</v>
      </c>
      <c r="FY32" s="116">
        <v>0.37275499830565906</v>
      </c>
      <c r="FZ32" s="116">
        <v>9.93831391363948</v>
      </c>
    </row>
    <row r="33" spans="1:182" ht="29.25" customHeight="1">
      <c r="A33" s="4">
        <v>24</v>
      </c>
      <c r="B33" s="155" t="s">
        <v>49</v>
      </c>
      <c r="C33" s="73">
        <v>5175</v>
      </c>
      <c r="D33" s="73">
        <v>5309</v>
      </c>
      <c r="E33" s="113">
        <v>10484</v>
      </c>
      <c r="F33" s="73">
        <v>3724</v>
      </c>
      <c r="G33" s="73">
        <v>4187</v>
      </c>
      <c r="H33" s="71">
        <v>7911</v>
      </c>
      <c r="I33" s="93">
        <v>0</v>
      </c>
      <c r="J33" s="93">
        <v>0</v>
      </c>
      <c r="K33" s="98">
        <v>0</v>
      </c>
      <c r="L33" s="73">
        <v>3724</v>
      </c>
      <c r="M33" s="73">
        <v>4187</v>
      </c>
      <c r="N33" s="73">
        <v>7911</v>
      </c>
      <c r="O33" s="114">
        <v>71.96135265700482</v>
      </c>
      <c r="P33" s="114">
        <v>78.86607647391223</v>
      </c>
      <c r="Q33" s="114">
        <v>75.45784051888592</v>
      </c>
      <c r="R33" s="31">
        <v>1435</v>
      </c>
      <c r="S33" s="31">
        <v>1113</v>
      </c>
      <c r="T33" s="71">
        <v>2548</v>
      </c>
      <c r="U33" s="31">
        <v>525</v>
      </c>
      <c r="V33" s="31">
        <v>364</v>
      </c>
      <c r="W33" s="71">
        <v>889</v>
      </c>
      <c r="X33" s="93">
        <v>0</v>
      </c>
      <c r="Y33" s="93">
        <v>0</v>
      </c>
      <c r="Z33" s="88">
        <v>0</v>
      </c>
      <c r="AA33" s="31">
        <v>525</v>
      </c>
      <c r="AB33" s="31">
        <v>364</v>
      </c>
      <c r="AC33" s="71">
        <v>889</v>
      </c>
      <c r="AD33" s="115">
        <v>36.58536585365854</v>
      </c>
      <c r="AE33" s="115">
        <v>32.70440251572327</v>
      </c>
      <c r="AF33" s="115">
        <v>34.89010989010989</v>
      </c>
      <c r="AG33" s="71">
        <v>6610</v>
      </c>
      <c r="AH33" s="71">
        <v>6422</v>
      </c>
      <c r="AI33" s="71">
        <v>13032</v>
      </c>
      <c r="AJ33" s="71">
        <v>4249</v>
      </c>
      <c r="AK33" s="71">
        <v>4551</v>
      </c>
      <c r="AL33" s="71">
        <v>8800</v>
      </c>
      <c r="AM33" s="88">
        <v>0</v>
      </c>
      <c r="AN33" s="88">
        <v>0</v>
      </c>
      <c r="AO33" s="88">
        <v>0</v>
      </c>
      <c r="AP33" s="73">
        <v>4249</v>
      </c>
      <c r="AQ33" s="73">
        <v>4551</v>
      </c>
      <c r="AR33" s="71">
        <v>8800</v>
      </c>
      <c r="AS33" s="114">
        <v>64.28139183055976</v>
      </c>
      <c r="AT33" s="114">
        <v>70.86577390221115</v>
      </c>
      <c r="AU33" s="114">
        <v>67.52608962553714</v>
      </c>
      <c r="AV33" s="87"/>
      <c r="AW33" s="87"/>
      <c r="AX33" s="88">
        <v>0</v>
      </c>
      <c r="AY33" s="87"/>
      <c r="AZ33" s="87"/>
      <c r="BA33" s="88">
        <v>0</v>
      </c>
      <c r="BB33" s="93"/>
      <c r="BC33" s="93"/>
      <c r="BD33" s="88">
        <v>0</v>
      </c>
      <c r="BE33" s="87">
        <v>0</v>
      </c>
      <c r="BF33" s="87">
        <v>0</v>
      </c>
      <c r="BG33" s="87">
        <v>0</v>
      </c>
      <c r="BH33" s="121" t="s">
        <v>98</v>
      </c>
      <c r="BI33" s="121" t="s">
        <v>98</v>
      </c>
      <c r="BJ33" s="121" t="s">
        <v>98</v>
      </c>
      <c r="BK33" s="87"/>
      <c r="BL33" s="87"/>
      <c r="BM33" s="88">
        <v>0</v>
      </c>
      <c r="BN33" s="87"/>
      <c r="BO33" s="87"/>
      <c r="BP33" s="88">
        <v>0</v>
      </c>
      <c r="BQ33" s="93"/>
      <c r="BR33" s="93"/>
      <c r="BS33" s="88">
        <v>0</v>
      </c>
      <c r="BT33" s="87">
        <v>0</v>
      </c>
      <c r="BU33" s="87">
        <v>0</v>
      </c>
      <c r="BV33" s="88">
        <v>0</v>
      </c>
      <c r="BW33" s="121" t="s">
        <v>98</v>
      </c>
      <c r="BX33" s="121" t="s">
        <v>98</v>
      </c>
      <c r="BY33" s="121" t="s">
        <v>98</v>
      </c>
      <c r="BZ33" s="88">
        <v>0</v>
      </c>
      <c r="CA33" s="88">
        <v>0</v>
      </c>
      <c r="CB33" s="88">
        <v>0</v>
      </c>
      <c r="CC33" s="88">
        <v>0</v>
      </c>
      <c r="CD33" s="88">
        <v>0</v>
      </c>
      <c r="CE33" s="88">
        <v>0</v>
      </c>
      <c r="CF33" s="88">
        <v>0</v>
      </c>
      <c r="CG33" s="88">
        <v>0</v>
      </c>
      <c r="CH33" s="88">
        <v>0</v>
      </c>
      <c r="CI33" s="87">
        <v>0</v>
      </c>
      <c r="CJ33" s="87">
        <v>0</v>
      </c>
      <c r="CK33" s="88">
        <v>0</v>
      </c>
      <c r="CL33" s="121" t="s">
        <v>98</v>
      </c>
      <c r="CM33" s="121" t="s">
        <v>98</v>
      </c>
      <c r="CN33" s="121" t="s">
        <v>98</v>
      </c>
      <c r="CO33" s="73">
        <v>4693</v>
      </c>
      <c r="CP33" s="73">
        <v>4899</v>
      </c>
      <c r="CQ33" s="71">
        <v>9592</v>
      </c>
      <c r="CR33" s="73">
        <v>3333</v>
      </c>
      <c r="CS33" s="73">
        <v>3851</v>
      </c>
      <c r="CT33" s="73">
        <v>7184</v>
      </c>
      <c r="CU33" s="93"/>
      <c r="CV33" s="93"/>
      <c r="CW33" s="88">
        <v>0</v>
      </c>
      <c r="CX33" s="73">
        <v>3333</v>
      </c>
      <c r="CY33" s="73">
        <v>3851</v>
      </c>
      <c r="CZ33" s="71">
        <v>7184</v>
      </c>
      <c r="DA33" s="114">
        <v>71.0206690816109</v>
      </c>
      <c r="DB33" s="114">
        <v>78.60787915901204</v>
      </c>
      <c r="DC33" s="114">
        <v>74.89574645537948</v>
      </c>
      <c r="DD33" s="31">
        <v>1327</v>
      </c>
      <c r="DE33" s="31">
        <v>1047</v>
      </c>
      <c r="DF33" s="71">
        <v>2374</v>
      </c>
      <c r="DG33" s="31">
        <v>473</v>
      </c>
      <c r="DH33" s="31">
        <v>340</v>
      </c>
      <c r="DI33" s="71">
        <v>813</v>
      </c>
      <c r="DJ33" s="93"/>
      <c r="DK33" s="93"/>
      <c r="DL33" s="93">
        <v>0</v>
      </c>
      <c r="DM33" s="31">
        <v>473</v>
      </c>
      <c r="DN33" s="31">
        <v>340</v>
      </c>
      <c r="DO33" s="33">
        <v>813</v>
      </c>
      <c r="DP33" s="114">
        <v>35.64431047475509</v>
      </c>
      <c r="DQ33" s="114">
        <v>32.473734479465136</v>
      </c>
      <c r="DR33" s="114">
        <v>34.24599831508004</v>
      </c>
      <c r="DS33" s="33">
        <v>6020</v>
      </c>
      <c r="DT33" s="33">
        <v>5946</v>
      </c>
      <c r="DU33" s="33">
        <v>11966</v>
      </c>
      <c r="DV33" s="33">
        <v>3806</v>
      </c>
      <c r="DW33" s="33">
        <v>4191</v>
      </c>
      <c r="DX33" s="33">
        <v>7997</v>
      </c>
      <c r="DY33" s="88">
        <v>0</v>
      </c>
      <c r="DZ33" s="88">
        <v>0</v>
      </c>
      <c r="EA33" s="88">
        <v>0</v>
      </c>
      <c r="EB33" s="31">
        <v>3806</v>
      </c>
      <c r="EC33" s="31">
        <v>4191</v>
      </c>
      <c r="ED33" s="33">
        <v>7997</v>
      </c>
      <c r="EE33" s="114">
        <v>63.222591362126245</v>
      </c>
      <c r="EF33" s="114">
        <v>70.48435923309788</v>
      </c>
      <c r="EG33" s="114">
        <v>66.8310212268093</v>
      </c>
      <c r="EH33" s="110">
        <v>4249</v>
      </c>
      <c r="EI33" s="110">
        <v>4551</v>
      </c>
      <c r="EJ33" s="110">
        <v>8800</v>
      </c>
      <c r="EK33" s="71">
        <v>42</v>
      </c>
      <c r="EL33" s="71">
        <v>49</v>
      </c>
      <c r="EM33" s="71">
        <v>91</v>
      </c>
      <c r="EN33" s="110">
        <v>292</v>
      </c>
      <c r="EO33" s="110">
        <v>442</v>
      </c>
      <c r="EP33" s="71">
        <v>734</v>
      </c>
      <c r="EQ33" s="116">
        <v>0.9884678747940692</v>
      </c>
      <c r="ER33" s="116">
        <v>1.076686442540101</v>
      </c>
      <c r="ES33" s="116">
        <v>1.0340909090909092</v>
      </c>
      <c r="ET33" s="116">
        <v>6.872205224758766</v>
      </c>
      <c r="EU33" s="116">
        <v>9.71215117556581</v>
      </c>
      <c r="EV33" s="116">
        <v>8.340909090909092</v>
      </c>
      <c r="EW33" s="88">
        <v>0</v>
      </c>
      <c r="EX33" s="88">
        <v>0</v>
      </c>
      <c r="EY33" s="88">
        <v>0</v>
      </c>
      <c r="EZ33" s="88"/>
      <c r="FA33" s="88"/>
      <c r="FB33" s="88">
        <v>0</v>
      </c>
      <c r="FC33" s="88"/>
      <c r="FD33" s="88"/>
      <c r="FE33" s="88">
        <v>0</v>
      </c>
      <c r="FF33" s="121"/>
      <c r="FG33" s="121"/>
      <c r="FH33" s="121"/>
      <c r="FI33" s="121"/>
      <c r="FJ33" s="121"/>
      <c r="FK33" s="121"/>
      <c r="FL33" s="110">
        <v>3806</v>
      </c>
      <c r="FM33" s="110">
        <v>4191</v>
      </c>
      <c r="FN33" s="110">
        <v>7997</v>
      </c>
      <c r="FO33" s="71">
        <v>26</v>
      </c>
      <c r="FP33" s="71">
        <v>30</v>
      </c>
      <c r="FQ33" s="71">
        <v>56</v>
      </c>
      <c r="FR33" s="110">
        <v>225</v>
      </c>
      <c r="FS33" s="110">
        <v>381</v>
      </c>
      <c r="FT33" s="71">
        <v>606</v>
      </c>
      <c r="FU33" s="116">
        <v>0.6831318970047293</v>
      </c>
      <c r="FV33" s="116">
        <v>0.7158196134574087</v>
      </c>
      <c r="FW33" s="116">
        <v>0.700262598474428</v>
      </c>
      <c r="FX33" s="116">
        <v>5.911718339464004</v>
      </c>
      <c r="FY33" s="116">
        <v>9.090909090909092</v>
      </c>
      <c r="FZ33" s="116">
        <v>7.577841690633988</v>
      </c>
    </row>
    <row r="34" spans="1:182" ht="29.25" customHeight="1">
      <c r="A34" s="4">
        <v>25</v>
      </c>
      <c r="B34" s="155" t="s">
        <v>84</v>
      </c>
      <c r="C34" s="73">
        <v>147123</v>
      </c>
      <c r="D34" s="73">
        <v>134762</v>
      </c>
      <c r="E34" s="113">
        <v>281885</v>
      </c>
      <c r="F34" s="73">
        <v>99076</v>
      </c>
      <c r="G34" s="73">
        <v>98631</v>
      </c>
      <c r="H34" s="71">
        <v>197707</v>
      </c>
      <c r="I34" s="93"/>
      <c r="J34" s="93"/>
      <c r="K34" s="98"/>
      <c r="L34" s="73">
        <v>99076</v>
      </c>
      <c r="M34" s="73">
        <v>98631</v>
      </c>
      <c r="N34" s="73">
        <v>197707</v>
      </c>
      <c r="O34" s="114">
        <v>67.34229182384807</v>
      </c>
      <c r="P34" s="114">
        <v>73.189029548389</v>
      </c>
      <c r="Q34" s="114">
        <v>70.13746740692126</v>
      </c>
      <c r="R34" s="87"/>
      <c r="S34" s="87"/>
      <c r="T34" s="71">
        <v>4240</v>
      </c>
      <c r="U34" s="87"/>
      <c r="V34" s="87"/>
      <c r="W34" s="71">
        <v>2902</v>
      </c>
      <c r="X34" s="93"/>
      <c r="Y34" s="93"/>
      <c r="Z34" s="88">
        <v>0</v>
      </c>
      <c r="AA34" s="87"/>
      <c r="AB34" s="87"/>
      <c r="AC34" s="71">
        <v>2902</v>
      </c>
      <c r="AD34" s="120" t="s">
        <v>98</v>
      </c>
      <c r="AE34" s="120" t="s">
        <v>98</v>
      </c>
      <c r="AF34" s="115">
        <v>68.4433962264151</v>
      </c>
      <c r="AG34" s="71">
        <v>147123</v>
      </c>
      <c r="AH34" s="71">
        <v>134762</v>
      </c>
      <c r="AI34" s="71">
        <v>286125</v>
      </c>
      <c r="AJ34" s="71">
        <v>99076</v>
      </c>
      <c r="AK34" s="71">
        <v>98631</v>
      </c>
      <c r="AL34" s="71">
        <v>200609</v>
      </c>
      <c r="AM34" s="88">
        <v>0</v>
      </c>
      <c r="AN34" s="88">
        <v>0</v>
      </c>
      <c r="AO34" s="88">
        <v>0</v>
      </c>
      <c r="AP34" s="73">
        <v>99076</v>
      </c>
      <c r="AQ34" s="73">
        <v>98631</v>
      </c>
      <c r="AR34" s="71">
        <v>200609</v>
      </c>
      <c r="AS34" s="114">
        <v>67.34229182384807</v>
      </c>
      <c r="AT34" s="114">
        <v>73.189029548389</v>
      </c>
      <c r="AU34" s="114">
        <v>70.11236347750109</v>
      </c>
      <c r="AV34" s="73">
        <v>15103</v>
      </c>
      <c r="AW34" s="73">
        <v>13030</v>
      </c>
      <c r="AX34" s="71">
        <v>28133</v>
      </c>
      <c r="AY34" s="73">
        <v>9999</v>
      </c>
      <c r="AZ34" s="73">
        <v>9190</v>
      </c>
      <c r="BA34" s="71">
        <v>19189</v>
      </c>
      <c r="BB34" s="93">
        <v>0</v>
      </c>
      <c r="BC34" s="93">
        <v>0</v>
      </c>
      <c r="BD34" s="88"/>
      <c r="BE34" s="73">
        <v>9999</v>
      </c>
      <c r="BF34" s="73">
        <v>9190</v>
      </c>
      <c r="BG34" s="73">
        <v>19189</v>
      </c>
      <c r="BH34" s="114">
        <v>66.2053896576839</v>
      </c>
      <c r="BI34" s="114">
        <v>70.52954719877206</v>
      </c>
      <c r="BJ34" s="114">
        <v>68.20815412504886</v>
      </c>
      <c r="BK34" s="31">
        <v>254</v>
      </c>
      <c r="BL34" s="31">
        <v>209</v>
      </c>
      <c r="BM34" s="71">
        <v>463</v>
      </c>
      <c r="BN34" s="31">
        <v>161</v>
      </c>
      <c r="BO34" s="31">
        <v>157</v>
      </c>
      <c r="BP34" s="71">
        <v>318</v>
      </c>
      <c r="BQ34" s="93"/>
      <c r="BR34" s="93"/>
      <c r="BS34" s="88">
        <v>0</v>
      </c>
      <c r="BT34" s="31">
        <v>161</v>
      </c>
      <c r="BU34" s="31">
        <v>157</v>
      </c>
      <c r="BV34" s="71">
        <v>318</v>
      </c>
      <c r="BW34" s="114">
        <v>63.38582677165354</v>
      </c>
      <c r="BX34" s="114">
        <v>75.11961722488039</v>
      </c>
      <c r="BY34" s="114">
        <v>68.68250539956804</v>
      </c>
      <c r="BZ34" s="33">
        <v>15357</v>
      </c>
      <c r="CA34" s="33">
        <v>13239</v>
      </c>
      <c r="CB34" s="33">
        <v>28596</v>
      </c>
      <c r="CC34" s="33">
        <v>10160</v>
      </c>
      <c r="CD34" s="33">
        <v>9347</v>
      </c>
      <c r="CE34" s="33">
        <v>19507</v>
      </c>
      <c r="CF34" s="88">
        <v>0</v>
      </c>
      <c r="CG34" s="88">
        <v>0</v>
      </c>
      <c r="CH34" s="88">
        <v>0</v>
      </c>
      <c r="CI34" s="31">
        <v>10160</v>
      </c>
      <c r="CJ34" s="31">
        <v>9347</v>
      </c>
      <c r="CK34" s="33">
        <v>19507</v>
      </c>
      <c r="CL34" s="114">
        <v>66.15875496516247</v>
      </c>
      <c r="CM34" s="114">
        <v>70.60200921519753</v>
      </c>
      <c r="CN34" s="114">
        <v>68.21583438243111</v>
      </c>
      <c r="CO34" s="73">
        <v>14532</v>
      </c>
      <c r="CP34" s="73">
        <v>13075</v>
      </c>
      <c r="CQ34" s="71">
        <v>27607</v>
      </c>
      <c r="CR34" s="73">
        <v>9128</v>
      </c>
      <c r="CS34" s="73">
        <v>8494</v>
      </c>
      <c r="CT34" s="73">
        <v>17622</v>
      </c>
      <c r="CU34" s="93"/>
      <c r="CV34" s="93"/>
      <c r="CW34" s="88">
        <v>0</v>
      </c>
      <c r="CX34" s="73">
        <v>9128</v>
      </c>
      <c r="CY34" s="73">
        <v>8494</v>
      </c>
      <c r="CZ34" s="71">
        <v>17622</v>
      </c>
      <c r="DA34" s="114">
        <v>62.813102119460495</v>
      </c>
      <c r="DB34" s="114">
        <v>64.96367112810707</v>
      </c>
      <c r="DC34" s="114">
        <v>63.83163690368385</v>
      </c>
      <c r="DD34" s="31">
        <v>324</v>
      </c>
      <c r="DE34" s="31">
        <v>216</v>
      </c>
      <c r="DF34" s="71">
        <v>540</v>
      </c>
      <c r="DG34" s="31">
        <v>221</v>
      </c>
      <c r="DH34" s="31">
        <v>166</v>
      </c>
      <c r="DI34" s="71">
        <v>387</v>
      </c>
      <c r="DJ34" s="93"/>
      <c r="DK34" s="93"/>
      <c r="DL34" s="93"/>
      <c r="DM34" s="31">
        <v>221</v>
      </c>
      <c r="DN34" s="31">
        <v>166</v>
      </c>
      <c r="DO34" s="33">
        <v>387</v>
      </c>
      <c r="DP34" s="114">
        <v>68.20987654320987</v>
      </c>
      <c r="DQ34" s="114">
        <v>76.85185185185185</v>
      </c>
      <c r="DR34" s="114">
        <v>71.66666666666667</v>
      </c>
      <c r="DS34" s="33">
        <v>14856</v>
      </c>
      <c r="DT34" s="33">
        <v>13291</v>
      </c>
      <c r="DU34" s="33">
        <v>28147</v>
      </c>
      <c r="DV34" s="33">
        <v>9349</v>
      </c>
      <c r="DW34" s="33">
        <v>8660</v>
      </c>
      <c r="DX34" s="33">
        <v>18009</v>
      </c>
      <c r="DY34" s="88"/>
      <c r="DZ34" s="88"/>
      <c r="EA34" s="88"/>
      <c r="EB34" s="31">
        <v>9349</v>
      </c>
      <c r="EC34" s="31">
        <v>8660</v>
      </c>
      <c r="ED34" s="33">
        <v>18009</v>
      </c>
      <c r="EE34" s="114">
        <v>62.93080236941303</v>
      </c>
      <c r="EF34" s="114">
        <v>65.1568730720036</v>
      </c>
      <c r="EG34" s="114">
        <v>63.98195189540626</v>
      </c>
      <c r="EH34" s="110">
        <v>99076</v>
      </c>
      <c r="EI34" s="110">
        <v>98631</v>
      </c>
      <c r="EJ34" s="110">
        <v>200609</v>
      </c>
      <c r="EK34" s="88"/>
      <c r="EL34" s="88"/>
      <c r="EM34" s="88"/>
      <c r="EN34" s="88"/>
      <c r="EO34" s="88"/>
      <c r="EP34" s="88"/>
      <c r="EQ34" s="121"/>
      <c r="ER34" s="121"/>
      <c r="ES34" s="121"/>
      <c r="ET34" s="121">
        <v>0</v>
      </c>
      <c r="EU34" s="121">
        <v>0</v>
      </c>
      <c r="EV34" s="121">
        <v>0</v>
      </c>
      <c r="EW34" s="110">
        <v>10160</v>
      </c>
      <c r="EX34" s="110">
        <v>9347</v>
      </c>
      <c r="EY34" s="110">
        <v>19507</v>
      </c>
      <c r="EZ34" s="88"/>
      <c r="FA34" s="88"/>
      <c r="FB34" s="88">
        <v>0</v>
      </c>
      <c r="FC34" s="88"/>
      <c r="FD34" s="88"/>
      <c r="FE34" s="88"/>
      <c r="FF34" s="121"/>
      <c r="FG34" s="121"/>
      <c r="FH34" s="121"/>
      <c r="FI34" s="121"/>
      <c r="FJ34" s="121"/>
      <c r="FK34" s="121"/>
      <c r="FL34" s="110">
        <v>9349</v>
      </c>
      <c r="FM34" s="110">
        <v>8660</v>
      </c>
      <c r="FN34" s="110">
        <v>18009</v>
      </c>
      <c r="FO34" s="88"/>
      <c r="FP34" s="88"/>
      <c r="FQ34" s="88"/>
      <c r="FR34" s="88"/>
      <c r="FS34" s="88"/>
      <c r="FT34" s="88"/>
      <c r="FU34" s="121"/>
      <c r="FV34" s="121"/>
      <c r="FW34" s="121"/>
      <c r="FX34" s="121"/>
      <c r="FY34" s="121"/>
      <c r="FZ34" s="121"/>
    </row>
    <row r="35" spans="1:182" ht="29.25" customHeight="1">
      <c r="A35" s="4">
        <v>26</v>
      </c>
      <c r="B35" s="155" t="s">
        <v>50</v>
      </c>
      <c r="C35" s="73">
        <v>189286</v>
      </c>
      <c r="D35" s="73">
        <v>146340</v>
      </c>
      <c r="E35" s="113">
        <v>335626</v>
      </c>
      <c r="F35" s="73">
        <v>134615</v>
      </c>
      <c r="G35" s="73">
        <v>125839</v>
      </c>
      <c r="H35" s="71">
        <v>260454</v>
      </c>
      <c r="I35" s="87">
        <v>0</v>
      </c>
      <c r="J35" s="87">
        <v>0</v>
      </c>
      <c r="K35" s="98">
        <v>0</v>
      </c>
      <c r="L35" s="73">
        <v>134615</v>
      </c>
      <c r="M35" s="73">
        <v>125839</v>
      </c>
      <c r="N35" s="73">
        <v>260454</v>
      </c>
      <c r="O35" s="114">
        <v>71.11725114377185</v>
      </c>
      <c r="P35" s="114">
        <v>85.99084324176575</v>
      </c>
      <c r="Q35" s="114">
        <v>77.60245034651666</v>
      </c>
      <c r="R35" s="87"/>
      <c r="S35" s="87"/>
      <c r="T35" s="88">
        <v>0</v>
      </c>
      <c r="U35" s="87"/>
      <c r="V35" s="87"/>
      <c r="W35" s="88">
        <v>0</v>
      </c>
      <c r="X35" s="87"/>
      <c r="Y35" s="87"/>
      <c r="Z35" s="88">
        <v>0</v>
      </c>
      <c r="AA35" s="87">
        <v>0</v>
      </c>
      <c r="AB35" s="87">
        <v>0</v>
      </c>
      <c r="AC35" s="88">
        <v>0</v>
      </c>
      <c r="AD35" s="120" t="s">
        <v>98</v>
      </c>
      <c r="AE35" s="120" t="s">
        <v>98</v>
      </c>
      <c r="AF35" s="120" t="s">
        <v>98</v>
      </c>
      <c r="AG35" s="71">
        <v>189286</v>
      </c>
      <c r="AH35" s="71">
        <v>146340</v>
      </c>
      <c r="AI35" s="71">
        <v>335626</v>
      </c>
      <c r="AJ35" s="71">
        <v>134615</v>
      </c>
      <c r="AK35" s="71">
        <v>125839</v>
      </c>
      <c r="AL35" s="71">
        <v>260454</v>
      </c>
      <c r="AM35" s="88">
        <v>0</v>
      </c>
      <c r="AN35" s="88">
        <v>0</v>
      </c>
      <c r="AO35" s="88">
        <v>0</v>
      </c>
      <c r="AP35" s="73">
        <v>134615</v>
      </c>
      <c r="AQ35" s="73">
        <v>125839</v>
      </c>
      <c r="AR35" s="71">
        <v>260454</v>
      </c>
      <c r="AS35" s="114">
        <v>71.11725114377185</v>
      </c>
      <c r="AT35" s="114">
        <v>85.99084324176575</v>
      </c>
      <c r="AU35" s="114">
        <v>77.60245034651666</v>
      </c>
      <c r="AV35" s="73">
        <v>38231</v>
      </c>
      <c r="AW35" s="73">
        <v>37648</v>
      </c>
      <c r="AX35" s="71">
        <v>75879</v>
      </c>
      <c r="AY35" s="73">
        <v>28428</v>
      </c>
      <c r="AZ35" s="73">
        <v>32027</v>
      </c>
      <c r="BA35" s="71">
        <v>60455</v>
      </c>
      <c r="BB35" s="87"/>
      <c r="BC35" s="87"/>
      <c r="BD35" s="88">
        <v>0</v>
      </c>
      <c r="BE35" s="73">
        <v>28428</v>
      </c>
      <c r="BF35" s="73">
        <v>32027</v>
      </c>
      <c r="BG35" s="73">
        <v>60455</v>
      </c>
      <c r="BH35" s="114">
        <v>74.35850487824017</v>
      </c>
      <c r="BI35" s="114">
        <v>85.06959201019974</v>
      </c>
      <c r="BJ35" s="114">
        <v>79.67290027543854</v>
      </c>
      <c r="BK35" s="87"/>
      <c r="BL35" s="87"/>
      <c r="BM35" s="88">
        <v>0</v>
      </c>
      <c r="BN35" s="87"/>
      <c r="BO35" s="87"/>
      <c r="BP35" s="88">
        <v>0</v>
      </c>
      <c r="BQ35" s="87"/>
      <c r="BR35" s="87"/>
      <c r="BS35" s="88">
        <v>0</v>
      </c>
      <c r="BT35" s="87">
        <v>0</v>
      </c>
      <c r="BU35" s="87">
        <v>0</v>
      </c>
      <c r="BV35" s="88">
        <v>0</v>
      </c>
      <c r="BW35" s="121" t="s">
        <v>98</v>
      </c>
      <c r="BX35" s="121" t="s">
        <v>98</v>
      </c>
      <c r="BY35" s="121" t="s">
        <v>98</v>
      </c>
      <c r="BZ35" s="33">
        <v>38231</v>
      </c>
      <c r="CA35" s="33">
        <v>37648</v>
      </c>
      <c r="CB35" s="33">
        <v>75879</v>
      </c>
      <c r="CC35" s="33">
        <v>28428</v>
      </c>
      <c r="CD35" s="33">
        <v>32027</v>
      </c>
      <c r="CE35" s="33">
        <v>60455</v>
      </c>
      <c r="CF35" s="88">
        <v>0</v>
      </c>
      <c r="CG35" s="88">
        <v>0</v>
      </c>
      <c r="CH35" s="88">
        <v>0</v>
      </c>
      <c r="CI35" s="31">
        <v>28428</v>
      </c>
      <c r="CJ35" s="31">
        <v>32027</v>
      </c>
      <c r="CK35" s="33">
        <v>60455</v>
      </c>
      <c r="CL35" s="114">
        <v>74.35850487824017</v>
      </c>
      <c r="CM35" s="114">
        <v>85.06959201019974</v>
      </c>
      <c r="CN35" s="114">
        <v>79.67290027543854</v>
      </c>
      <c r="CO35" s="87"/>
      <c r="CP35" s="87"/>
      <c r="CQ35" s="88">
        <v>0</v>
      </c>
      <c r="CR35" s="87"/>
      <c r="CS35" s="87"/>
      <c r="CT35" s="87">
        <v>0</v>
      </c>
      <c r="CU35" s="87"/>
      <c r="CV35" s="87"/>
      <c r="CW35" s="88">
        <v>0</v>
      </c>
      <c r="CX35" s="87">
        <v>0</v>
      </c>
      <c r="CY35" s="87">
        <v>0</v>
      </c>
      <c r="CZ35" s="88">
        <v>0</v>
      </c>
      <c r="DA35" s="121" t="s">
        <v>98</v>
      </c>
      <c r="DB35" s="121" t="s">
        <v>98</v>
      </c>
      <c r="DC35" s="121" t="s">
        <v>98</v>
      </c>
      <c r="DD35" s="87"/>
      <c r="DE35" s="87"/>
      <c r="DF35" s="88">
        <v>0</v>
      </c>
      <c r="DG35" s="87"/>
      <c r="DH35" s="87"/>
      <c r="DI35" s="88">
        <v>0</v>
      </c>
      <c r="DJ35" s="87"/>
      <c r="DK35" s="87"/>
      <c r="DL35" s="93">
        <v>0</v>
      </c>
      <c r="DM35" s="87">
        <v>0</v>
      </c>
      <c r="DN35" s="87">
        <v>0</v>
      </c>
      <c r="DO35" s="88">
        <v>0</v>
      </c>
      <c r="DP35" s="121" t="s">
        <v>98</v>
      </c>
      <c r="DQ35" s="121" t="s">
        <v>98</v>
      </c>
      <c r="DR35" s="121" t="s">
        <v>98</v>
      </c>
      <c r="DS35" s="88">
        <v>0</v>
      </c>
      <c r="DT35" s="88">
        <v>0</v>
      </c>
      <c r="DU35" s="88">
        <v>0</v>
      </c>
      <c r="DV35" s="88">
        <v>0</v>
      </c>
      <c r="DW35" s="88">
        <v>0</v>
      </c>
      <c r="DX35" s="88">
        <v>0</v>
      </c>
      <c r="DY35" s="88">
        <v>0</v>
      </c>
      <c r="DZ35" s="88">
        <v>0</v>
      </c>
      <c r="EA35" s="88">
        <v>0</v>
      </c>
      <c r="EB35" s="87">
        <v>0</v>
      </c>
      <c r="EC35" s="87">
        <v>0</v>
      </c>
      <c r="ED35" s="88">
        <v>0</v>
      </c>
      <c r="EE35" s="121" t="s">
        <v>98</v>
      </c>
      <c r="EF35" s="121" t="s">
        <v>98</v>
      </c>
      <c r="EG35" s="121" t="s">
        <v>98</v>
      </c>
      <c r="EH35" s="110">
        <v>134615</v>
      </c>
      <c r="EI35" s="110">
        <v>125839</v>
      </c>
      <c r="EJ35" s="110">
        <v>260454</v>
      </c>
      <c r="EK35" s="88"/>
      <c r="EL35" s="88"/>
      <c r="EM35" s="88">
        <v>0</v>
      </c>
      <c r="EN35" s="88"/>
      <c r="EO35" s="88"/>
      <c r="EP35" s="88">
        <v>0</v>
      </c>
      <c r="EQ35" s="121">
        <v>0</v>
      </c>
      <c r="ER35" s="121">
        <v>0</v>
      </c>
      <c r="ES35" s="121">
        <v>0</v>
      </c>
      <c r="ET35" s="121">
        <v>0</v>
      </c>
      <c r="EU35" s="121">
        <v>0</v>
      </c>
      <c r="EV35" s="121">
        <v>0</v>
      </c>
      <c r="EW35" s="110">
        <v>28428</v>
      </c>
      <c r="EX35" s="110">
        <v>32027</v>
      </c>
      <c r="EY35" s="110">
        <v>60455</v>
      </c>
      <c r="EZ35" s="88"/>
      <c r="FA35" s="88"/>
      <c r="FB35" s="88">
        <v>0</v>
      </c>
      <c r="FC35" s="88"/>
      <c r="FD35" s="88"/>
      <c r="FE35" s="88">
        <v>0</v>
      </c>
      <c r="FF35" s="121">
        <v>0</v>
      </c>
      <c r="FG35" s="121">
        <v>0</v>
      </c>
      <c r="FH35" s="121">
        <v>0</v>
      </c>
      <c r="FI35" s="121">
        <v>0</v>
      </c>
      <c r="FJ35" s="121">
        <v>0</v>
      </c>
      <c r="FK35" s="121">
        <v>0</v>
      </c>
      <c r="FL35" s="88">
        <v>0</v>
      </c>
      <c r="FM35" s="88">
        <v>0</v>
      </c>
      <c r="FN35" s="88">
        <v>0</v>
      </c>
      <c r="FO35" s="88"/>
      <c r="FP35" s="88"/>
      <c r="FQ35" s="88">
        <v>0</v>
      </c>
      <c r="FR35" s="88"/>
      <c r="FS35" s="88"/>
      <c r="FT35" s="88">
        <v>0</v>
      </c>
      <c r="FU35" s="121" t="e">
        <v>#DIV/0!</v>
      </c>
      <c r="FV35" s="121" t="e">
        <v>#DIV/0!</v>
      </c>
      <c r="FW35" s="121" t="e">
        <v>#DIV/0!</v>
      </c>
      <c r="FX35" s="121" t="e">
        <v>#DIV/0!</v>
      </c>
      <c r="FY35" s="121" t="e">
        <v>#DIV/0!</v>
      </c>
      <c r="FZ35" s="121" t="e">
        <v>#DIV/0!</v>
      </c>
    </row>
    <row r="36" spans="1:182" ht="29.25" customHeight="1">
      <c r="A36" s="4">
        <v>27</v>
      </c>
      <c r="B36" s="155" t="s">
        <v>51</v>
      </c>
      <c r="C36" s="73">
        <v>471851</v>
      </c>
      <c r="D36" s="73">
        <v>273114</v>
      </c>
      <c r="E36" s="113">
        <v>744965</v>
      </c>
      <c r="F36" s="73">
        <v>383632</v>
      </c>
      <c r="G36" s="73">
        <v>242094</v>
      </c>
      <c r="H36" s="71">
        <v>625726</v>
      </c>
      <c r="I36" s="74">
        <v>16744</v>
      </c>
      <c r="J36" s="73">
        <v>9364</v>
      </c>
      <c r="K36" s="69">
        <v>26108</v>
      </c>
      <c r="L36" s="73">
        <v>400376</v>
      </c>
      <c r="M36" s="73">
        <v>251458</v>
      </c>
      <c r="N36" s="73">
        <v>651834</v>
      </c>
      <c r="O36" s="114">
        <v>84.85220970179145</v>
      </c>
      <c r="P36" s="114">
        <v>92.07071039932043</v>
      </c>
      <c r="Q36" s="114">
        <v>87.49860731712228</v>
      </c>
      <c r="R36" s="31">
        <v>16102</v>
      </c>
      <c r="S36" s="31">
        <v>11802</v>
      </c>
      <c r="T36" s="71">
        <v>27904</v>
      </c>
      <c r="U36" s="31">
        <v>3463</v>
      </c>
      <c r="V36" s="31">
        <v>2813</v>
      </c>
      <c r="W36" s="71">
        <v>6276</v>
      </c>
      <c r="X36" s="31">
        <v>1245</v>
      </c>
      <c r="Y36" s="31">
        <v>1248</v>
      </c>
      <c r="Z36" s="71">
        <v>2493</v>
      </c>
      <c r="AA36" s="31">
        <v>4708</v>
      </c>
      <c r="AB36" s="31">
        <v>4061</v>
      </c>
      <c r="AC36" s="71">
        <v>8769</v>
      </c>
      <c r="AD36" s="115">
        <v>29.238603900136628</v>
      </c>
      <c r="AE36" s="115">
        <v>34.409422131842064</v>
      </c>
      <c r="AF36" s="115">
        <v>31.425602064220183</v>
      </c>
      <c r="AG36" s="71">
        <v>487953</v>
      </c>
      <c r="AH36" s="71">
        <v>284916</v>
      </c>
      <c r="AI36" s="71">
        <v>772869</v>
      </c>
      <c r="AJ36" s="71">
        <v>387095</v>
      </c>
      <c r="AK36" s="71">
        <v>244907</v>
      </c>
      <c r="AL36" s="71">
        <v>632002</v>
      </c>
      <c r="AM36" s="71">
        <v>17989</v>
      </c>
      <c r="AN36" s="71">
        <v>10612</v>
      </c>
      <c r="AO36" s="71">
        <v>28601</v>
      </c>
      <c r="AP36" s="73">
        <v>405084</v>
      </c>
      <c r="AQ36" s="73">
        <v>255519</v>
      </c>
      <c r="AR36" s="71">
        <v>660603</v>
      </c>
      <c r="AS36" s="114">
        <v>83.01701188434131</v>
      </c>
      <c r="AT36" s="114">
        <v>89.68222212862739</v>
      </c>
      <c r="AU36" s="114">
        <v>85.4741230402565</v>
      </c>
      <c r="AV36" s="73">
        <v>74796</v>
      </c>
      <c r="AW36" s="73">
        <v>39150</v>
      </c>
      <c r="AX36" s="71">
        <v>113946</v>
      </c>
      <c r="AY36" s="73">
        <v>59791</v>
      </c>
      <c r="AZ36" s="73">
        <v>34073</v>
      </c>
      <c r="BA36" s="71">
        <v>93864</v>
      </c>
      <c r="BB36" s="74">
        <v>2917</v>
      </c>
      <c r="BC36" s="74">
        <v>1688</v>
      </c>
      <c r="BD36" s="71">
        <v>4605</v>
      </c>
      <c r="BE36" s="73">
        <v>62708</v>
      </c>
      <c r="BF36" s="73">
        <v>35761</v>
      </c>
      <c r="BG36" s="73">
        <v>98469</v>
      </c>
      <c r="BH36" s="114">
        <v>83.83870795229691</v>
      </c>
      <c r="BI36" s="114">
        <v>91.34355044699872</v>
      </c>
      <c r="BJ36" s="114">
        <v>86.41725027644674</v>
      </c>
      <c r="BK36" s="73">
        <v>2828</v>
      </c>
      <c r="BL36" s="73">
        <v>1764</v>
      </c>
      <c r="BM36" s="71">
        <v>4592</v>
      </c>
      <c r="BN36" s="73">
        <v>507</v>
      </c>
      <c r="BO36" s="73">
        <v>350</v>
      </c>
      <c r="BP36" s="71">
        <v>857</v>
      </c>
      <c r="BQ36" s="73">
        <v>208</v>
      </c>
      <c r="BR36" s="73">
        <v>186</v>
      </c>
      <c r="BS36" s="71">
        <v>394</v>
      </c>
      <c r="BT36" s="73">
        <v>715</v>
      </c>
      <c r="BU36" s="73">
        <v>536</v>
      </c>
      <c r="BV36" s="71">
        <v>1251</v>
      </c>
      <c r="BW36" s="114">
        <v>25.28288543140028</v>
      </c>
      <c r="BX36" s="114">
        <v>30.385487528344672</v>
      </c>
      <c r="BY36" s="114">
        <v>27.243031358885016</v>
      </c>
      <c r="BZ36" s="33">
        <v>77624</v>
      </c>
      <c r="CA36" s="33">
        <v>40914</v>
      </c>
      <c r="CB36" s="33">
        <v>118538</v>
      </c>
      <c r="CC36" s="33">
        <v>60298</v>
      </c>
      <c r="CD36" s="33">
        <v>34423</v>
      </c>
      <c r="CE36" s="33">
        <v>94721</v>
      </c>
      <c r="CF36" s="33">
        <v>3125</v>
      </c>
      <c r="CG36" s="33">
        <v>1874</v>
      </c>
      <c r="CH36" s="33">
        <v>4999</v>
      </c>
      <c r="CI36" s="31">
        <v>63423</v>
      </c>
      <c r="CJ36" s="31">
        <v>36297</v>
      </c>
      <c r="CK36" s="33">
        <v>99720</v>
      </c>
      <c r="CL36" s="114">
        <v>81.70540039163146</v>
      </c>
      <c r="CM36" s="114">
        <v>88.7153541575011</v>
      </c>
      <c r="CN36" s="114">
        <v>84.12492196595184</v>
      </c>
      <c r="CO36" s="73">
        <v>54749</v>
      </c>
      <c r="CP36" s="73">
        <v>31643</v>
      </c>
      <c r="CQ36" s="71">
        <v>86392</v>
      </c>
      <c r="CR36" s="73">
        <v>41855</v>
      </c>
      <c r="CS36" s="73">
        <v>25091</v>
      </c>
      <c r="CT36" s="73">
        <v>66946</v>
      </c>
      <c r="CU36" s="74">
        <v>2635</v>
      </c>
      <c r="CV36" s="74">
        <v>1641</v>
      </c>
      <c r="CW36" s="71">
        <v>4276</v>
      </c>
      <c r="CX36" s="73">
        <v>44490</v>
      </c>
      <c r="CY36" s="73">
        <v>26732</v>
      </c>
      <c r="CZ36" s="71">
        <v>71222</v>
      </c>
      <c r="DA36" s="114">
        <v>81.26175820562933</v>
      </c>
      <c r="DB36" s="114">
        <v>84.47997977435769</v>
      </c>
      <c r="DC36" s="114">
        <v>82.44050375034725</v>
      </c>
      <c r="DD36" s="31">
        <v>1196</v>
      </c>
      <c r="DE36" s="31">
        <v>543</v>
      </c>
      <c r="DF36" s="71">
        <v>1739</v>
      </c>
      <c r="DG36" s="31">
        <v>210</v>
      </c>
      <c r="DH36" s="31">
        <v>69</v>
      </c>
      <c r="DI36" s="71">
        <v>279</v>
      </c>
      <c r="DJ36" s="31">
        <v>110</v>
      </c>
      <c r="DK36" s="31">
        <v>46</v>
      </c>
      <c r="DL36" s="74">
        <v>156</v>
      </c>
      <c r="DM36" s="31">
        <v>320</v>
      </c>
      <c r="DN36" s="31">
        <v>115</v>
      </c>
      <c r="DO36" s="33">
        <v>435</v>
      </c>
      <c r="DP36" s="114">
        <v>26.755852842809364</v>
      </c>
      <c r="DQ36" s="114">
        <v>21.178637200736645</v>
      </c>
      <c r="DR36" s="114">
        <v>25.014376078205864</v>
      </c>
      <c r="DS36" s="33">
        <v>55945</v>
      </c>
      <c r="DT36" s="33">
        <v>32186</v>
      </c>
      <c r="DU36" s="33">
        <v>88131</v>
      </c>
      <c r="DV36" s="33">
        <v>42065</v>
      </c>
      <c r="DW36" s="33">
        <v>25160</v>
      </c>
      <c r="DX36" s="33">
        <v>67225</v>
      </c>
      <c r="DY36" s="33">
        <v>2745</v>
      </c>
      <c r="DZ36" s="33">
        <v>1687</v>
      </c>
      <c r="EA36" s="33">
        <v>4432</v>
      </c>
      <c r="EB36" s="31">
        <v>44810</v>
      </c>
      <c r="EC36" s="31">
        <v>26847</v>
      </c>
      <c r="ED36" s="33">
        <v>71657</v>
      </c>
      <c r="EE36" s="114">
        <v>80.09652337116812</v>
      </c>
      <c r="EF36" s="114">
        <v>83.41204250295159</v>
      </c>
      <c r="EG36" s="114">
        <v>81.30737198034744</v>
      </c>
      <c r="EH36" s="110">
        <v>405084</v>
      </c>
      <c r="EI36" s="110">
        <v>255519</v>
      </c>
      <c r="EJ36" s="110">
        <v>660603</v>
      </c>
      <c r="EK36" s="88">
        <v>0</v>
      </c>
      <c r="EL36" s="88">
        <v>0</v>
      </c>
      <c r="EM36" s="88">
        <v>0</v>
      </c>
      <c r="EN36" s="88">
        <v>0</v>
      </c>
      <c r="EO36" s="88">
        <v>0</v>
      </c>
      <c r="EP36" s="88">
        <v>0</v>
      </c>
      <c r="EQ36" s="121">
        <v>0</v>
      </c>
      <c r="ER36" s="121">
        <v>0</v>
      </c>
      <c r="ES36" s="121">
        <v>0</v>
      </c>
      <c r="ET36" s="121">
        <v>0</v>
      </c>
      <c r="EU36" s="121">
        <v>0</v>
      </c>
      <c r="EV36" s="121">
        <v>0</v>
      </c>
      <c r="EW36" s="110">
        <v>63423</v>
      </c>
      <c r="EX36" s="110">
        <v>36297</v>
      </c>
      <c r="EY36" s="110">
        <v>99720</v>
      </c>
      <c r="EZ36" s="88">
        <v>0</v>
      </c>
      <c r="FA36" s="88">
        <v>0</v>
      </c>
      <c r="FB36" s="88">
        <v>0</v>
      </c>
      <c r="FC36" s="88">
        <v>0</v>
      </c>
      <c r="FD36" s="88">
        <v>0</v>
      </c>
      <c r="FE36" s="88">
        <v>0</v>
      </c>
      <c r="FF36" s="121">
        <v>0</v>
      </c>
      <c r="FG36" s="121">
        <v>0</v>
      </c>
      <c r="FH36" s="121">
        <v>0</v>
      </c>
      <c r="FI36" s="121">
        <v>0</v>
      </c>
      <c r="FJ36" s="121">
        <v>0</v>
      </c>
      <c r="FK36" s="121">
        <v>0</v>
      </c>
      <c r="FL36" s="110">
        <v>44810</v>
      </c>
      <c r="FM36" s="110">
        <v>26847</v>
      </c>
      <c r="FN36" s="110">
        <v>71657</v>
      </c>
      <c r="FO36" s="88">
        <v>0</v>
      </c>
      <c r="FP36" s="88">
        <v>0</v>
      </c>
      <c r="FQ36" s="88">
        <v>0</v>
      </c>
      <c r="FR36" s="88">
        <v>0</v>
      </c>
      <c r="FS36" s="88">
        <v>0</v>
      </c>
      <c r="FT36" s="88">
        <v>0</v>
      </c>
      <c r="FU36" s="121">
        <v>0</v>
      </c>
      <c r="FV36" s="121">
        <v>0</v>
      </c>
      <c r="FW36" s="121">
        <v>0</v>
      </c>
      <c r="FX36" s="121">
        <v>0</v>
      </c>
      <c r="FY36" s="121">
        <v>0</v>
      </c>
      <c r="FZ36" s="121">
        <v>0</v>
      </c>
    </row>
    <row r="37" spans="1:183" s="63" customFormat="1" ht="29.25" customHeight="1">
      <c r="A37" s="4">
        <v>28</v>
      </c>
      <c r="B37" s="155" t="s">
        <v>52</v>
      </c>
      <c r="C37" s="73">
        <v>371558</v>
      </c>
      <c r="D37" s="73">
        <v>428271</v>
      </c>
      <c r="E37" s="113">
        <v>799829</v>
      </c>
      <c r="F37" s="73">
        <v>314528</v>
      </c>
      <c r="G37" s="73">
        <v>389851</v>
      </c>
      <c r="H37" s="71">
        <v>704379</v>
      </c>
      <c r="I37" s="87">
        <v>0</v>
      </c>
      <c r="J37" s="87">
        <v>0</v>
      </c>
      <c r="K37" s="98">
        <v>0</v>
      </c>
      <c r="L37" s="73">
        <v>314528</v>
      </c>
      <c r="M37" s="73">
        <v>389851</v>
      </c>
      <c r="N37" s="73">
        <v>704379</v>
      </c>
      <c r="O37" s="114">
        <v>84.65111772590012</v>
      </c>
      <c r="P37" s="114">
        <v>91.0290446936636</v>
      </c>
      <c r="Q37" s="114">
        <v>88.06619915006833</v>
      </c>
      <c r="R37" s="73">
        <v>26759</v>
      </c>
      <c r="S37" s="73">
        <v>16973</v>
      </c>
      <c r="T37" s="71">
        <v>43732</v>
      </c>
      <c r="U37" s="73">
        <v>6158</v>
      </c>
      <c r="V37" s="73">
        <v>6192</v>
      </c>
      <c r="W37" s="71">
        <v>12350</v>
      </c>
      <c r="X37" s="73">
        <v>7939</v>
      </c>
      <c r="Y37" s="73">
        <v>5693</v>
      </c>
      <c r="Z37" s="71">
        <v>13632</v>
      </c>
      <c r="AA37" s="73">
        <v>14097</v>
      </c>
      <c r="AB37" s="73">
        <v>11885</v>
      </c>
      <c r="AC37" s="71">
        <v>25982</v>
      </c>
      <c r="AD37" s="115">
        <v>52.68134085728167</v>
      </c>
      <c r="AE37" s="115">
        <v>70.02297767041772</v>
      </c>
      <c r="AF37" s="115">
        <v>59.41187231318028</v>
      </c>
      <c r="AG37" s="71">
        <v>398317</v>
      </c>
      <c r="AH37" s="71">
        <v>445244</v>
      </c>
      <c r="AI37" s="71">
        <v>843561</v>
      </c>
      <c r="AJ37" s="71">
        <v>320686</v>
      </c>
      <c r="AK37" s="71">
        <v>396043</v>
      </c>
      <c r="AL37" s="71">
        <v>716729</v>
      </c>
      <c r="AM37" s="71">
        <v>7939</v>
      </c>
      <c r="AN37" s="71">
        <v>5693</v>
      </c>
      <c r="AO37" s="71">
        <v>13632</v>
      </c>
      <c r="AP37" s="73">
        <v>328625</v>
      </c>
      <c r="AQ37" s="73">
        <v>401736</v>
      </c>
      <c r="AR37" s="71">
        <v>730361</v>
      </c>
      <c r="AS37" s="114">
        <v>82.50338298390479</v>
      </c>
      <c r="AT37" s="114">
        <v>90.22827932549343</v>
      </c>
      <c r="AU37" s="114">
        <v>86.58069778000642</v>
      </c>
      <c r="AV37" s="73">
        <v>83947</v>
      </c>
      <c r="AW37" s="73">
        <v>99503</v>
      </c>
      <c r="AX37" s="71">
        <v>183450</v>
      </c>
      <c r="AY37" s="73">
        <v>62888</v>
      </c>
      <c r="AZ37" s="73">
        <v>83599</v>
      </c>
      <c r="BA37" s="71">
        <v>146487</v>
      </c>
      <c r="BB37" s="87"/>
      <c r="BC37" s="87"/>
      <c r="BD37" s="88">
        <v>0</v>
      </c>
      <c r="BE37" s="73">
        <v>62888</v>
      </c>
      <c r="BF37" s="73">
        <v>83599</v>
      </c>
      <c r="BG37" s="73">
        <v>146487</v>
      </c>
      <c r="BH37" s="114">
        <v>74.91393379155896</v>
      </c>
      <c r="BI37" s="114">
        <v>84.01656231470407</v>
      </c>
      <c r="BJ37" s="114">
        <v>79.85118560915781</v>
      </c>
      <c r="BK37" s="73">
        <v>8743</v>
      </c>
      <c r="BL37" s="73">
        <v>5230</v>
      </c>
      <c r="BM37" s="71">
        <v>13973</v>
      </c>
      <c r="BN37" s="73">
        <v>1724</v>
      </c>
      <c r="BO37" s="73">
        <v>1611</v>
      </c>
      <c r="BP37" s="71">
        <v>3335</v>
      </c>
      <c r="BQ37" s="73">
        <v>2422</v>
      </c>
      <c r="BR37" s="73">
        <v>1919</v>
      </c>
      <c r="BS37" s="71">
        <v>4341</v>
      </c>
      <c r="BT37" s="73">
        <v>4146</v>
      </c>
      <c r="BU37" s="73">
        <v>3530</v>
      </c>
      <c r="BV37" s="71">
        <v>7676</v>
      </c>
      <c r="BW37" s="114">
        <v>47.420793777879446</v>
      </c>
      <c r="BX37" s="114">
        <v>67.49521988527725</v>
      </c>
      <c r="BY37" s="114">
        <v>54.934516567666215</v>
      </c>
      <c r="BZ37" s="71">
        <v>92690</v>
      </c>
      <c r="CA37" s="71">
        <v>104733</v>
      </c>
      <c r="CB37" s="71">
        <v>197423</v>
      </c>
      <c r="CC37" s="71">
        <v>64612</v>
      </c>
      <c r="CD37" s="71">
        <v>85210</v>
      </c>
      <c r="CE37" s="71">
        <v>149822</v>
      </c>
      <c r="CF37" s="71">
        <v>2422</v>
      </c>
      <c r="CG37" s="71">
        <v>1919</v>
      </c>
      <c r="CH37" s="71">
        <v>4341</v>
      </c>
      <c r="CI37" s="73">
        <v>67034</v>
      </c>
      <c r="CJ37" s="73">
        <v>87129</v>
      </c>
      <c r="CK37" s="71">
        <v>154163</v>
      </c>
      <c r="CL37" s="114">
        <v>72.32063868810012</v>
      </c>
      <c r="CM37" s="114">
        <v>83.19154421242588</v>
      </c>
      <c r="CN37" s="114">
        <v>78.08765949256166</v>
      </c>
      <c r="CO37" s="73">
        <v>2892</v>
      </c>
      <c r="CP37" s="73">
        <v>2643</v>
      </c>
      <c r="CQ37" s="71">
        <v>5535</v>
      </c>
      <c r="CR37" s="73">
        <v>2327</v>
      </c>
      <c r="CS37" s="73">
        <v>2197</v>
      </c>
      <c r="CT37" s="73">
        <v>4524</v>
      </c>
      <c r="CU37" s="87"/>
      <c r="CV37" s="87"/>
      <c r="CW37" s="88">
        <v>0</v>
      </c>
      <c r="CX37" s="73">
        <v>2327</v>
      </c>
      <c r="CY37" s="73">
        <v>2197</v>
      </c>
      <c r="CZ37" s="71">
        <v>4524</v>
      </c>
      <c r="DA37" s="114">
        <v>80.46334716459198</v>
      </c>
      <c r="DB37" s="114">
        <v>83.12523647370412</v>
      </c>
      <c r="DC37" s="114">
        <v>81.73441734417344</v>
      </c>
      <c r="DD37" s="73">
        <v>247</v>
      </c>
      <c r="DE37" s="73">
        <v>160</v>
      </c>
      <c r="DF37" s="71">
        <v>407</v>
      </c>
      <c r="DG37" s="73">
        <v>57</v>
      </c>
      <c r="DH37" s="73">
        <v>57</v>
      </c>
      <c r="DI37" s="71">
        <v>114</v>
      </c>
      <c r="DJ37" s="73">
        <v>77</v>
      </c>
      <c r="DK37" s="73">
        <v>44</v>
      </c>
      <c r="DL37" s="74">
        <v>121</v>
      </c>
      <c r="DM37" s="73">
        <v>134</v>
      </c>
      <c r="DN37" s="73">
        <v>101</v>
      </c>
      <c r="DO37" s="71">
        <v>235</v>
      </c>
      <c r="DP37" s="114">
        <v>54.25101214574899</v>
      </c>
      <c r="DQ37" s="114">
        <v>63.125</v>
      </c>
      <c r="DR37" s="114">
        <v>57.73955773955773</v>
      </c>
      <c r="DS37" s="71">
        <v>3139</v>
      </c>
      <c r="DT37" s="71">
        <v>2803</v>
      </c>
      <c r="DU37" s="71">
        <v>5942</v>
      </c>
      <c r="DV37" s="71">
        <v>2384</v>
      </c>
      <c r="DW37" s="71">
        <v>2254</v>
      </c>
      <c r="DX37" s="71">
        <v>4638</v>
      </c>
      <c r="DY37" s="71">
        <v>77</v>
      </c>
      <c r="DZ37" s="71">
        <v>44</v>
      </c>
      <c r="EA37" s="71">
        <v>121</v>
      </c>
      <c r="EB37" s="73">
        <v>2461</v>
      </c>
      <c r="EC37" s="73">
        <v>2298</v>
      </c>
      <c r="ED37" s="71">
        <v>4759</v>
      </c>
      <c r="EE37" s="114">
        <v>78.40076457470532</v>
      </c>
      <c r="EF37" s="114">
        <v>81.98358901177309</v>
      </c>
      <c r="EG37" s="114">
        <v>80.0908784920902</v>
      </c>
      <c r="EH37" s="71">
        <v>328625</v>
      </c>
      <c r="EI37" s="71">
        <v>401736</v>
      </c>
      <c r="EJ37" s="71">
        <v>730361</v>
      </c>
      <c r="EK37" s="88"/>
      <c r="EL37" s="88"/>
      <c r="EM37" s="88">
        <v>0</v>
      </c>
      <c r="EN37" s="88"/>
      <c r="EO37" s="88">
        <v>0</v>
      </c>
      <c r="EP37" s="88">
        <v>0</v>
      </c>
      <c r="EQ37" s="121">
        <v>0</v>
      </c>
      <c r="ER37" s="121">
        <v>0</v>
      </c>
      <c r="ES37" s="121">
        <v>0</v>
      </c>
      <c r="ET37" s="121">
        <v>0</v>
      </c>
      <c r="EU37" s="121">
        <v>0</v>
      </c>
      <c r="EV37" s="121">
        <v>0</v>
      </c>
      <c r="EW37" s="110">
        <v>67034</v>
      </c>
      <c r="EX37" s="110">
        <v>87129</v>
      </c>
      <c r="EY37" s="110">
        <v>154163</v>
      </c>
      <c r="EZ37" s="88"/>
      <c r="FA37" s="88"/>
      <c r="FB37" s="88">
        <v>0</v>
      </c>
      <c r="FC37" s="88"/>
      <c r="FD37" s="88"/>
      <c r="FE37" s="88">
        <v>0</v>
      </c>
      <c r="FF37" s="121">
        <v>0</v>
      </c>
      <c r="FG37" s="121">
        <v>0</v>
      </c>
      <c r="FH37" s="121">
        <v>0</v>
      </c>
      <c r="FI37" s="121">
        <v>0</v>
      </c>
      <c r="FJ37" s="121">
        <v>0</v>
      </c>
      <c r="FK37" s="121">
        <v>0</v>
      </c>
      <c r="FL37" s="110">
        <v>2461</v>
      </c>
      <c r="FM37" s="110">
        <v>2298</v>
      </c>
      <c r="FN37" s="110">
        <v>4759</v>
      </c>
      <c r="FO37" s="88"/>
      <c r="FP37" s="88"/>
      <c r="FQ37" s="88">
        <v>0</v>
      </c>
      <c r="FR37" s="88"/>
      <c r="FS37" s="88"/>
      <c r="FT37" s="88">
        <v>0</v>
      </c>
      <c r="FU37" s="121">
        <v>0</v>
      </c>
      <c r="FV37" s="121">
        <v>0</v>
      </c>
      <c r="FW37" s="121">
        <v>0</v>
      </c>
      <c r="FX37" s="121">
        <v>0</v>
      </c>
      <c r="FY37" s="121">
        <v>0</v>
      </c>
      <c r="FZ37" s="121">
        <v>0</v>
      </c>
      <c r="GA37" s="5"/>
    </row>
    <row r="38" spans="1:182" ht="29.25" customHeight="1">
      <c r="A38" s="4">
        <v>29</v>
      </c>
      <c r="B38" s="157" t="s">
        <v>87</v>
      </c>
      <c r="C38" s="73">
        <v>9864</v>
      </c>
      <c r="D38" s="73">
        <v>7265</v>
      </c>
      <c r="E38" s="113">
        <v>17129</v>
      </c>
      <c r="F38" s="73">
        <v>7771</v>
      </c>
      <c r="G38" s="73">
        <v>5871</v>
      </c>
      <c r="H38" s="71">
        <v>13642</v>
      </c>
      <c r="I38" s="93"/>
      <c r="J38" s="93"/>
      <c r="K38" s="98">
        <v>0</v>
      </c>
      <c r="L38" s="73">
        <v>7771</v>
      </c>
      <c r="M38" s="73">
        <v>5871</v>
      </c>
      <c r="N38" s="73">
        <v>13642</v>
      </c>
      <c r="O38" s="114">
        <v>78.78142741281428</v>
      </c>
      <c r="P38" s="114">
        <v>80.81211286992429</v>
      </c>
      <c r="Q38" s="114">
        <v>79.6427111915465</v>
      </c>
      <c r="R38" s="32">
        <v>3620</v>
      </c>
      <c r="S38" s="32">
        <v>2330</v>
      </c>
      <c r="T38" s="71">
        <v>5950</v>
      </c>
      <c r="U38" s="32">
        <v>1488</v>
      </c>
      <c r="V38" s="32">
        <v>1065</v>
      </c>
      <c r="W38" s="71">
        <v>2553</v>
      </c>
      <c r="X38" s="87"/>
      <c r="Y38" s="87"/>
      <c r="Z38" s="88">
        <v>0</v>
      </c>
      <c r="AA38" s="73">
        <v>1488</v>
      </c>
      <c r="AB38" s="73">
        <v>1065</v>
      </c>
      <c r="AC38" s="71">
        <v>2553</v>
      </c>
      <c r="AD38" s="115">
        <v>41.10497237569061</v>
      </c>
      <c r="AE38" s="115">
        <v>45.70815450643777</v>
      </c>
      <c r="AF38" s="115">
        <v>42.90756302521008</v>
      </c>
      <c r="AG38" s="71">
        <v>13484</v>
      </c>
      <c r="AH38" s="71">
        <v>9595</v>
      </c>
      <c r="AI38" s="71">
        <v>23079</v>
      </c>
      <c r="AJ38" s="71">
        <v>9259</v>
      </c>
      <c r="AK38" s="71">
        <v>6936</v>
      </c>
      <c r="AL38" s="71">
        <v>16195</v>
      </c>
      <c r="AM38" s="88">
        <v>0</v>
      </c>
      <c r="AN38" s="88">
        <v>0</v>
      </c>
      <c r="AO38" s="88">
        <v>0</v>
      </c>
      <c r="AP38" s="73">
        <v>9259</v>
      </c>
      <c r="AQ38" s="73">
        <v>6936</v>
      </c>
      <c r="AR38" s="71">
        <v>16195</v>
      </c>
      <c r="AS38" s="114">
        <v>68.66656778404034</v>
      </c>
      <c r="AT38" s="114">
        <v>72.28764981761334</v>
      </c>
      <c r="AU38" s="114">
        <v>70.17201785172668</v>
      </c>
      <c r="AV38" s="73">
        <v>1962</v>
      </c>
      <c r="AW38" s="73">
        <v>1374</v>
      </c>
      <c r="AX38" s="71">
        <v>3336</v>
      </c>
      <c r="AY38" s="73">
        <v>1555</v>
      </c>
      <c r="AZ38" s="73">
        <v>1084</v>
      </c>
      <c r="BA38" s="71">
        <v>2639</v>
      </c>
      <c r="BB38" s="93"/>
      <c r="BC38" s="93"/>
      <c r="BD38" s="88"/>
      <c r="BE38" s="73">
        <v>1555</v>
      </c>
      <c r="BF38" s="73">
        <v>1084</v>
      </c>
      <c r="BG38" s="73">
        <v>2639</v>
      </c>
      <c r="BH38" s="114">
        <v>79.25586136595311</v>
      </c>
      <c r="BI38" s="114">
        <v>78.89374090247453</v>
      </c>
      <c r="BJ38" s="114">
        <v>79.10671462829735</v>
      </c>
      <c r="BK38" s="31">
        <v>772</v>
      </c>
      <c r="BL38" s="31">
        <v>425</v>
      </c>
      <c r="BM38" s="71">
        <v>1197</v>
      </c>
      <c r="BN38" s="31">
        <v>310</v>
      </c>
      <c r="BO38" s="31">
        <v>189</v>
      </c>
      <c r="BP38" s="71">
        <v>499</v>
      </c>
      <c r="BQ38" s="87"/>
      <c r="BR38" s="87"/>
      <c r="BS38" s="88">
        <v>0</v>
      </c>
      <c r="BT38" s="73">
        <v>310</v>
      </c>
      <c r="BU38" s="73">
        <v>189</v>
      </c>
      <c r="BV38" s="71">
        <v>499</v>
      </c>
      <c r="BW38" s="114">
        <v>40.15544041450777</v>
      </c>
      <c r="BX38" s="114">
        <v>44.470588235294116</v>
      </c>
      <c r="BY38" s="114">
        <v>41.687552213868</v>
      </c>
      <c r="BZ38" s="71">
        <v>2734</v>
      </c>
      <c r="CA38" s="71">
        <v>1799</v>
      </c>
      <c r="CB38" s="71">
        <v>4533</v>
      </c>
      <c r="CC38" s="71">
        <v>1865</v>
      </c>
      <c r="CD38" s="71">
        <v>1273</v>
      </c>
      <c r="CE38" s="71">
        <v>3138</v>
      </c>
      <c r="CF38" s="88">
        <v>0</v>
      </c>
      <c r="CG38" s="88">
        <v>0</v>
      </c>
      <c r="CH38" s="88">
        <v>0</v>
      </c>
      <c r="CI38" s="73">
        <v>1865</v>
      </c>
      <c r="CJ38" s="73">
        <v>1273</v>
      </c>
      <c r="CK38" s="71">
        <v>3138</v>
      </c>
      <c r="CL38" s="114">
        <v>68.21506949524506</v>
      </c>
      <c r="CM38" s="114">
        <v>70.7615341856587</v>
      </c>
      <c r="CN38" s="114">
        <v>69.22567835870285</v>
      </c>
      <c r="CO38" s="73">
        <v>1697</v>
      </c>
      <c r="CP38" s="73">
        <v>1306</v>
      </c>
      <c r="CQ38" s="71">
        <v>3003</v>
      </c>
      <c r="CR38" s="73">
        <v>1229</v>
      </c>
      <c r="CS38" s="73">
        <v>964</v>
      </c>
      <c r="CT38" s="73">
        <v>2193</v>
      </c>
      <c r="CU38" s="93"/>
      <c r="CV38" s="93"/>
      <c r="CW38" s="88">
        <v>0</v>
      </c>
      <c r="CX38" s="73">
        <v>1229</v>
      </c>
      <c r="CY38" s="73">
        <v>964</v>
      </c>
      <c r="CZ38" s="71">
        <v>2193</v>
      </c>
      <c r="DA38" s="114">
        <v>72.42192103712433</v>
      </c>
      <c r="DB38" s="114">
        <v>73.81316998468607</v>
      </c>
      <c r="DC38" s="114">
        <v>73.02697302697302</v>
      </c>
      <c r="DD38" s="31">
        <v>1102</v>
      </c>
      <c r="DE38" s="31">
        <v>825</v>
      </c>
      <c r="DF38" s="71">
        <v>1927</v>
      </c>
      <c r="DG38" s="31">
        <v>438</v>
      </c>
      <c r="DH38" s="31">
        <v>360</v>
      </c>
      <c r="DI38" s="71">
        <v>798</v>
      </c>
      <c r="DJ38" s="93"/>
      <c r="DK38" s="93"/>
      <c r="DL38" s="93"/>
      <c r="DM38" s="73">
        <v>438</v>
      </c>
      <c r="DN38" s="73">
        <v>360</v>
      </c>
      <c r="DO38" s="71">
        <v>798</v>
      </c>
      <c r="DP38" s="114">
        <v>39.7459165154265</v>
      </c>
      <c r="DQ38" s="114">
        <v>43.63636363636363</v>
      </c>
      <c r="DR38" s="114">
        <v>41.411520498183705</v>
      </c>
      <c r="DS38" s="33">
        <v>2799</v>
      </c>
      <c r="DT38" s="33">
        <v>2131</v>
      </c>
      <c r="DU38" s="33">
        <v>4930</v>
      </c>
      <c r="DV38" s="33">
        <v>1667</v>
      </c>
      <c r="DW38" s="33">
        <v>1324</v>
      </c>
      <c r="DX38" s="33">
        <v>2991</v>
      </c>
      <c r="DY38" s="88">
        <v>0</v>
      </c>
      <c r="DZ38" s="88">
        <v>0</v>
      </c>
      <c r="EA38" s="88">
        <v>0</v>
      </c>
      <c r="EB38" s="73">
        <v>1667</v>
      </c>
      <c r="EC38" s="73">
        <v>1324</v>
      </c>
      <c r="ED38" s="71">
        <v>2991</v>
      </c>
      <c r="EE38" s="114">
        <v>59.55698463737049</v>
      </c>
      <c r="EF38" s="114">
        <v>62.13045518535899</v>
      </c>
      <c r="EG38" s="114">
        <v>60.66937119675456</v>
      </c>
      <c r="EH38" s="71">
        <v>9259</v>
      </c>
      <c r="EI38" s="71">
        <v>6936</v>
      </c>
      <c r="EJ38" s="71">
        <v>16195</v>
      </c>
      <c r="EK38" s="156"/>
      <c r="EL38" s="156"/>
      <c r="EM38" s="156"/>
      <c r="EN38" s="110">
        <v>695</v>
      </c>
      <c r="EO38" s="110">
        <v>618</v>
      </c>
      <c r="EP38" s="71">
        <v>1313</v>
      </c>
      <c r="EQ38" s="121"/>
      <c r="ER38" s="121"/>
      <c r="ES38" s="121"/>
      <c r="ET38" s="116">
        <v>7.5062101738848686</v>
      </c>
      <c r="EU38" s="116">
        <v>8.910034602076125</v>
      </c>
      <c r="EV38" s="116">
        <v>8.107440568076568</v>
      </c>
      <c r="EW38" s="110">
        <v>1865</v>
      </c>
      <c r="EX38" s="110">
        <v>1273</v>
      </c>
      <c r="EY38" s="110">
        <v>3138</v>
      </c>
      <c r="EZ38" s="88"/>
      <c r="FA38" s="88"/>
      <c r="FB38" s="88">
        <v>0</v>
      </c>
      <c r="FC38" s="110">
        <v>98</v>
      </c>
      <c r="FD38" s="110">
        <v>96</v>
      </c>
      <c r="FE38" s="71">
        <v>194</v>
      </c>
      <c r="FF38" s="121"/>
      <c r="FG38" s="121"/>
      <c r="FH38" s="121"/>
      <c r="FI38" s="116">
        <v>5.254691689008044</v>
      </c>
      <c r="FJ38" s="116">
        <v>7.541241162608013</v>
      </c>
      <c r="FK38" s="116">
        <v>6.182281708094328</v>
      </c>
      <c r="FL38" s="110">
        <v>1667</v>
      </c>
      <c r="FM38" s="110">
        <v>1324</v>
      </c>
      <c r="FN38" s="110">
        <v>2991</v>
      </c>
      <c r="FO38" s="88"/>
      <c r="FP38" s="88"/>
      <c r="FQ38" s="88"/>
      <c r="FR38" s="110">
        <v>27</v>
      </c>
      <c r="FS38" s="110">
        <v>32</v>
      </c>
      <c r="FT38" s="71">
        <v>59</v>
      </c>
      <c r="FU38" s="121"/>
      <c r="FV38" s="121"/>
      <c r="FW38" s="121"/>
      <c r="FX38" s="116">
        <v>1.6196760647870425</v>
      </c>
      <c r="FY38" s="116">
        <v>2.416918429003021</v>
      </c>
      <c r="FZ38" s="116">
        <v>1.972584419926446</v>
      </c>
    </row>
    <row r="39" spans="1:182" ht="29.25" customHeight="1">
      <c r="A39" s="4">
        <v>30</v>
      </c>
      <c r="B39" s="155" t="s">
        <v>85</v>
      </c>
      <c r="C39" s="108">
        <v>1324305</v>
      </c>
      <c r="D39" s="73">
        <v>1077517</v>
      </c>
      <c r="E39" s="113">
        <v>2401822</v>
      </c>
      <c r="F39" s="109">
        <v>1206127</v>
      </c>
      <c r="G39" s="73">
        <v>1041505</v>
      </c>
      <c r="H39" s="71">
        <v>2247632</v>
      </c>
      <c r="I39" s="87">
        <v>0</v>
      </c>
      <c r="J39" s="93">
        <v>0</v>
      </c>
      <c r="K39" s="98">
        <v>0</v>
      </c>
      <c r="L39" s="73">
        <v>1206127</v>
      </c>
      <c r="M39" s="73">
        <v>1041505</v>
      </c>
      <c r="N39" s="73">
        <v>2247632</v>
      </c>
      <c r="O39" s="114">
        <v>91.07622488777132</v>
      </c>
      <c r="P39" s="114">
        <v>96.6578717551556</v>
      </c>
      <c r="Q39" s="114">
        <v>93.58029029628341</v>
      </c>
      <c r="R39" s="111">
        <v>61499</v>
      </c>
      <c r="S39" s="31">
        <v>18519</v>
      </c>
      <c r="T39" s="71">
        <v>80018</v>
      </c>
      <c r="U39" s="112">
        <v>40716</v>
      </c>
      <c r="V39" s="31">
        <v>13436</v>
      </c>
      <c r="W39" s="71">
        <v>54152</v>
      </c>
      <c r="X39" s="93"/>
      <c r="Y39" s="93"/>
      <c r="Z39" s="88">
        <v>0</v>
      </c>
      <c r="AA39" s="31">
        <v>40716</v>
      </c>
      <c r="AB39" s="31">
        <v>13436</v>
      </c>
      <c r="AC39" s="71">
        <v>54152</v>
      </c>
      <c r="AD39" s="115">
        <v>66.20595456836696</v>
      </c>
      <c r="AE39" s="115">
        <v>72.55251363464549</v>
      </c>
      <c r="AF39" s="115">
        <v>67.6747731760354</v>
      </c>
      <c r="AG39" s="71">
        <v>1385804</v>
      </c>
      <c r="AH39" s="71">
        <v>1096036</v>
      </c>
      <c r="AI39" s="71">
        <v>2481840</v>
      </c>
      <c r="AJ39" s="71">
        <v>1246843</v>
      </c>
      <c r="AK39" s="71">
        <v>1054941</v>
      </c>
      <c r="AL39" s="71">
        <v>2301784</v>
      </c>
      <c r="AM39" s="88">
        <v>0</v>
      </c>
      <c r="AN39" s="88">
        <v>0</v>
      </c>
      <c r="AO39" s="88">
        <v>0</v>
      </c>
      <c r="AP39" s="73">
        <v>1246843</v>
      </c>
      <c r="AQ39" s="73">
        <v>1054941</v>
      </c>
      <c r="AR39" s="71">
        <v>2301784</v>
      </c>
      <c r="AS39" s="114">
        <v>89.97253579871324</v>
      </c>
      <c r="AT39" s="114">
        <v>96.25057936053196</v>
      </c>
      <c r="AU39" s="114">
        <v>92.74506011668761</v>
      </c>
      <c r="AV39" s="73">
        <v>240156</v>
      </c>
      <c r="AW39" s="73">
        <v>193003</v>
      </c>
      <c r="AX39" s="71">
        <v>433159</v>
      </c>
      <c r="AY39" s="73">
        <v>218332</v>
      </c>
      <c r="AZ39" s="73">
        <v>185699</v>
      </c>
      <c r="BA39" s="71">
        <v>404031</v>
      </c>
      <c r="BB39" s="93"/>
      <c r="BC39" s="93"/>
      <c r="BD39" s="88">
        <v>0</v>
      </c>
      <c r="BE39" s="73">
        <v>218332</v>
      </c>
      <c r="BF39" s="73">
        <v>185699</v>
      </c>
      <c r="BG39" s="73">
        <v>404031</v>
      </c>
      <c r="BH39" s="114">
        <v>90.91257349389564</v>
      </c>
      <c r="BI39" s="114">
        <v>96.2156028662767</v>
      </c>
      <c r="BJ39" s="114">
        <v>93.27544850736103</v>
      </c>
      <c r="BK39" s="31">
        <v>11983</v>
      </c>
      <c r="BL39" s="31">
        <v>3882</v>
      </c>
      <c r="BM39" s="71">
        <v>15865</v>
      </c>
      <c r="BN39" s="31">
        <v>8419</v>
      </c>
      <c r="BO39" s="31">
        <v>2836</v>
      </c>
      <c r="BP39" s="71">
        <v>11255</v>
      </c>
      <c r="BQ39" s="93"/>
      <c r="BR39" s="93"/>
      <c r="BS39" s="88">
        <v>0</v>
      </c>
      <c r="BT39" s="31">
        <v>8419</v>
      </c>
      <c r="BU39" s="31">
        <v>2836</v>
      </c>
      <c r="BV39" s="71">
        <v>11255</v>
      </c>
      <c r="BW39" s="114">
        <v>70.25786530918802</v>
      </c>
      <c r="BX39" s="114">
        <v>73.05512622359609</v>
      </c>
      <c r="BY39" s="114">
        <v>70.94232587456666</v>
      </c>
      <c r="BZ39" s="33">
        <v>252139</v>
      </c>
      <c r="CA39" s="33">
        <v>196885</v>
      </c>
      <c r="CB39" s="33">
        <v>449024</v>
      </c>
      <c r="CC39" s="33">
        <v>226751</v>
      </c>
      <c r="CD39" s="33">
        <v>188535</v>
      </c>
      <c r="CE39" s="33">
        <v>415286</v>
      </c>
      <c r="CF39" s="88">
        <v>0</v>
      </c>
      <c r="CG39" s="88">
        <v>0</v>
      </c>
      <c r="CH39" s="88">
        <v>0</v>
      </c>
      <c r="CI39" s="31">
        <v>226751</v>
      </c>
      <c r="CJ39" s="31">
        <v>188535</v>
      </c>
      <c r="CK39" s="33">
        <v>415286</v>
      </c>
      <c r="CL39" s="114">
        <v>89.93095078508283</v>
      </c>
      <c r="CM39" s="114">
        <v>95.7589455773675</v>
      </c>
      <c r="CN39" s="114">
        <v>92.48637043899657</v>
      </c>
      <c r="CO39" s="73">
        <v>9514</v>
      </c>
      <c r="CP39" s="73">
        <v>6325</v>
      </c>
      <c r="CQ39" s="71">
        <v>15839</v>
      </c>
      <c r="CR39" s="73">
        <v>8436</v>
      </c>
      <c r="CS39" s="73">
        <v>5966</v>
      </c>
      <c r="CT39" s="73">
        <v>14402</v>
      </c>
      <c r="CU39" s="93"/>
      <c r="CV39" s="93"/>
      <c r="CW39" s="88">
        <v>0</v>
      </c>
      <c r="CX39" s="73">
        <v>8436</v>
      </c>
      <c r="CY39" s="73">
        <v>5966</v>
      </c>
      <c r="CZ39" s="71">
        <v>14402</v>
      </c>
      <c r="DA39" s="114">
        <v>88.66932940929158</v>
      </c>
      <c r="DB39" s="114">
        <v>94.32411067193675</v>
      </c>
      <c r="DC39" s="114">
        <v>90.92745754151146</v>
      </c>
      <c r="DD39" s="31">
        <v>642</v>
      </c>
      <c r="DE39" s="31">
        <v>224</v>
      </c>
      <c r="DF39" s="71">
        <v>866</v>
      </c>
      <c r="DG39" s="31">
        <v>434</v>
      </c>
      <c r="DH39" s="31">
        <v>167</v>
      </c>
      <c r="DI39" s="71">
        <v>601</v>
      </c>
      <c r="DJ39" s="93"/>
      <c r="DK39" s="93"/>
      <c r="DL39" s="93">
        <v>0</v>
      </c>
      <c r="DM39" s="31">
        <v>434</v>
      </c>
      <c r="DN39" s="31">
        <v>167</v>
      </c>
      <c r="DO39" s="33">
        <v>601</v>
      </c>
      <c r="DP39" s="114">
        <v>67.601246105919</v>
      </c>
      <c r="DQ39" s="114">
        <v>74.55357142857143</v>
      </c>
      <c r="DR39" s="114">
        <v>69.39953810623557</v>
      </c>
      <c r="DS39" s="33">
        <v>10156</v>
      </c>
      <c r="DT39" s="33">
        <v>6549</v>
      </c>
      <c r="DU39" s="33">
        <v>16705</v>
      </c>
      <c r="DV39" s="33">
        <v>8870</v>
      </c>
      <c r="DW39" s="33">
        <v>6133</v>
      </c>
      <c r="DX39" s="33">
        <v>15003</v>
      </c>
      <c r="DY39" s="88">
        <v>0</v>
      </c>
      <c r="DZ39" s="88">
        <v>0</v>
      </c>
      <c r="EA39" s="88">
        <v>0</v>
      </c>
      <c r="EB39" s="31">
        <v>8870</v>
      </c>
      <c r="EC39" s="31">
        <v>6133</v>
      </c>
      <c r="ED39" s="33">
        <v>15003</v>
      </c>
      <c r="EE39" s="114">
        <v>87.33753446238677</v>
      </c>
      <c r="EF39" s="114">
        <v>93.6478851733089</v>
      </c>
      <c r="EG39" s="114">
        <v>89.8114337024843</v>
      </c>
      <c r="EH39" s="110">
        <v>1246843</v>
      </c>
      <c r="EI39" s="110">
        <v>1054941</v>
      </c>
      <c r="EJ39" s="110">
        <v>2301784</v>
      </c>
      <c r="EK39" s="71">
        <v>115119</v>
      </c>
      <c r="EL39" s="71">
        <v>132771</v>
      </c>
      <c r="EM39" s="71">
        <v>247890</v>
      </c>
      <c r="EN39" s="110">
        <v>579594</v>
      </c>
      <c r="EO39" s="110">
        <v>577473</v>
      </c>
      <c r="EP39" s="71">
        <v>1157067</v>
      </c>
      <c r="EQ39" s="116">
        <v>9.23283845680651</v>
      </c>
      <c r="ER39" s="116">
        <v>12.585632751025887</v>
      </c>
      <c r="ES39" s="116">
        <v>10.769472722027784</v>
      </c>
      <c r="ET39" s="116">
        <v>46.48492231981091</v>
      </c>
      <c r="EU39" s="116">
        <v>54.73983853125436</v>
      </c>
      <c r="EV39" s="116">
        <v>50.26827017652395</v>
      </c>
      <c r="EW39" s="110">
        <v>226751</v>
      </c>
      <c r="EX39" s="110">
        <v>188535</v>
      </c>
      <c r="EY39" s="110">
        <v>415286</v>
      </c>
      <c r="EZ39" s="71">
        <v>13303</v>
      </c>
      <c r="FA39" s="71">
        <v>14850</v>
      </c>
      <c r="FB39" s="71">
        <v>28153</v>
      </c>
      <c r="FC39" s="110">
        <v>98462</v>
      </c>
      <c r="FD39" s="110">
        <v>96826</v>
      </c>
      <c r="FE39" s="71">
        <v>195288</v>
      </c>
      <c r="FF39" s="116">
        <v>5.8667877980692476</v>
      </c>
      <c r="FG39" s="116">
        <v>7.876521600763784</v>
      </c>
      <c r="FH39" s="116">
        <v>6.779183502453731</v>
      </c>
      <c r="FI39" s="116">
        <v>43.42296175099558</v>
      </c>
      <c r="FJ39" s="116">
        <v>51.357042458959874</v>
      </c>
      <c r="FK39" s="116">
        <v>47.024941847305236</v>
      </c>
      <c r="FL39" s="110">
        <v>8870</v>
      </c>
      <c r="FM39" s="110">
        <v>6133</v>
      </c>
      <c r="FN39" s="110">
        <v>15003</v>
      </c>
      <c r="FO39" s="71">
        <v>577</v>
      </c>
      <c r="FP39" s="71">
        <v>552</v>
      </c>
      <c r="FQ39" s="71">
        <v>1129</v>
      </c>
      <c r="FR39" s="110">
        <v>3868</v>
      </c>
      <c r="FS39" s="110">
        <v>3087</v>
      </c>
      <c r="FT39" s="71">
        <v>6955</v>
      </c>
      <c r="FU39" s="116">
        <v>6.5050732807215335</v>
      </c>
      <c r="FV39" s="116">
        <v>9.000489157019404</v>
      </c>
      <c r="FW39" s="116">
        <v>7.525161634339798</v>
      </c>
      <c r="FX39" s="116">
        <v>43.607666290868096</v>
      </c>
      <c r="FY39" s="116">
        <v>50.334257296592206</v>
      </c>
      <c r="FZ39" s="116">
        <v>46.35739518762914</v>
      </c>
    </row>
    <row r="40" spans="1:183" s="63" customFormat="1" ht="29.25" customHeight="1">
      <c r="A40" s="4">
        <v>31</v>
      </c>
      <c r="B40" s="155" t="s">
        <v>88</v>
      </c>
      <c r="C40" s="73">
        <v>60964</v>
      </c>
      <c r="D40" s="73">
        <v>58048</v>
      </c>
      <c r="E40" s="113">
        <v>119012</v>
      </c>
      <c r="F40" s="73">
        <v>47904</v>
      </c>
      <c r="G40" s="73">
        <v>49983</v>
      </c>
      <c r="H40" s="71">
        <v>97887</v>
      </c>
      <c r="I40" s="93"/>
      <c r="J40" s="89"/>
      <c r="K40" s="98">
        <v>0</v>
      </c>
      <c r="L40" s="73">
        <v>47904</v>
      </c>
      <c r="M40" s="73">
        <v>49983</v>
      </c>
      <c r="N40" s="73">
        <v>97887</v>
      </c>
      <c r="O40" s="114">
        <v>78.57752116002888</v>
      </c>
      <c r="P40" s="114">
        <v>86.10632579933848</v>
      </c>
      <c r="Q40" s="114">
        <v>82.24968910698081</v>
      </c>
      <c r="R40" s="73">
        <v>7692</v>
      </c>
      <c r="S40" s="73">
        <v>5563</v>
      </c>
      <c r="T40" s="71">
        <v>13255</v>
      </c>
      <c r="U40" s="73">
        <v>4009</v>
      </c>
      <c r="V40" s="73">
        <v>3685</v>
      </c>
      <c r="W40" s="71">
        <v>7694</v>
      </c>
      <c r="X40" s="93"/>
      <c r="Y40" s="93"/>
      <c r="Z40" s="88">
        <v>0</v>
      </c>
      <c r="AA40" s="73">
        <v>4009</v>
      </c>
      <c r="AB40" s="73">
        <v>3685</v>
      </c>
      <c r="AC40" s="71">
        <v>7694</v>
      </c>
      <c r="AD40" s="115">
        <v>52.11908476339053</v>
      </c>
      <c r="AE40" s="115">
        <v>66.2412367427647</v>
      </c>
      <c r="AF40" s="115">
        <v>58.04602036967182</v>
      </c>
      <c r="AG40" s="71">
        <v>68656</v>
      </c>
      <c r="AH40" s="71">
        <v>63611</v>
      </c>
      <c r="AI40" s="71">
        <v>132267</v>
      </c>
      <c r="AJ40" s="71">
        <v>51913</v>
      </c>
      <c r="AK40" s="71">
        <v>53668</v>
      </c>
      <c r="AL40" s="71">
        <v>105581</v>
      </c>
      <c r="AM40" s="88">
        <v>0</v>
      </c>
      <c r="AN40" s="88">
        <v>0</v>
      </c>
      <c r="AO40" s="88">
        <v>0</v>
      </c>
      <c r="AP40" s="73">
        <v>51913</v>
      </c>
      <c r="AQ40" s="73">
        <v>53668</v>
      </c>
      <c r="AR40" s="71">
        <v>105581</v>
      </c>
      <c r="AS40" s="114">
        <v>75.613202050804</v>
      </c>
      <c r="AT40" s="114">
        <v>84.36905566647278</v>
      </c>
      <c r="AU40" s="114">
        <v>79.82414358834781</v>
      </c>
      <c r="AV40" s="73">
        <v>12229</v>
      </c>
      <c r="AW40" s="73">
        <v>10744</v>
      </c>
      <c r="AX40" s="71">
        <v>22973</v>
      </c>
      <c r="AY40" s="73">
        <v>9165</v>
      </c>
      <c r="AZ40" s="73">
        <v>8869</v>
      </c>
      <c r="BA40" s="71">
        <v>18034</v>
      </c>
      <c r="BB40" s="93"/>
      <c r="BC40" s="93"/>
      <c r="BD40" s="88">
        <v>0</v>
      </c>
      <c r="BE40" s="73">
        <v>9165</v>
      </c>
      <c r="BF40" s="73">
        <v>8869</v>
      </c>
      <c r="BG40" s="73">
        <v>18034</v>
      </c>
      <c r="BH40" s="114">
        <v>74.94480333633166</v>
      </c>
      <c r="BI40" s="114">
        <v>82.54839910647803</v>
      </c>
      <c r="BJ40" s="114">
        <v>78.5008488225308</v>
      </c>
      <c r="BK40" s="73">
        <v>2005</v>
      </c>
      <c r="BL40" s="73">
        <v>1248</v>
      </c>
      <c r="BM40" s="71">
        <v>3253</v>
      </c>
      <c r="BN40" s="73">
        <v>1014</v>
      </c>
      <c r="BO40" s="73">
        <v>789</v>
      </c>
      <c r="BP40" s="71">
        <v>1803</v>
      </c>
      <c r="BQ40" s="93"/>
      <c r="BR40" s="93"/>
      <c r="BS40" s="88">
        <v>0</v>
      </c>
      <c r="BT40" s="73">
        <v>1014</v>
      </c>
      <c r="BU40" s="73">
        <v>789</v>
      </c>
      <c r="BV40" s="71">
        <v>1803</v>
      </c>
      <c r="BW40" s="114">
        <v>50.573566084788034</v>
      </c>
      <c r="BX40" s="114">
        <v>63.22115384615385</v>
      </c>
      <c r="BY40" s="114">
        <v>55.42576083615125</v>
      </c>
      <c r="BZ40" s="71">
        <v>14234</v>
      </c>
      <c r="CA40" s="71">
        <v>11992</v>
      </c>
      <c r="CB40" s="71">
        <v>26226</v>
      </c>
      <c r="CC40" s="71">
        <v>10179</v>
      </c>
      <c r="CD40" s="71">
        <v>9658</v>
      </c>
      <c r="CE40" s="71">
        <v>19837</v>
      </c>
      <c r="CF40" s="88">
        <v>0</v>
      </c>
      <c r="CG40" s="88">
        <v>0</v>
      </c>
      <c r="CH40" s="88">
        <v>0</v>
      </c>
      <c r="CI40" s="73">
        <v>10179</v>
      </c>
      <c r="CJ40" s="73">
        <v>9658</v>
      </c>
      <c r="CK40" s="71">
        <v>19837</v>
      </c>
      <c r="CL40" s="114">
        <v>71.51187298018829</v>
      </c>
      <c r="CM40" s="114">
        <v>80.53702468312208</v>
      </c>
      <c r="CN40" s="114">
        <v>75.63867917333943</v>
      </c>
      <c r="CO40" s="73">
        <v>2545</v>
      </c>
      <c r="CP40" s="73">
        <v>2378</v>
      </c>
      <c r="CQ40" s="71">
        <v>4923</v>
      </c>
      <c r="CR40" s="73">
        <v>1920</v>
      </c>
      <c r="CS40" s="73">
        <v>1989</v>
      </c>
      <c r="CT40" s="73">
        <v>3909</v>
      </c>
      <c r="CU40" s="93"/>
      <c r="CV40" s="93"/>
      <c r="CW40" s="88">
        <v>0</v>
      </c>
      <c r="CX40" s="73">
        <v>1920</v>
      </c>
      <c r="CY40" s="73">
        <v>1989</v>
      </c>
      <c r="CZ40" s="71">
        <v>3909</v>
      </c>
      <c r="DA40" s="114">
        <v>75.44204322200393</v>
      </c>
      <c r="DB40" s="114">
        <v>83.6417157275021</v>
      </c>
      <c r="DC40" s="114">
        <v>79.40280316879951</v>
      </c>
      <c r="DD40" s="73">
        <v>315</v>
      </c>
      <c r="DE40" s="73">
        <v>211</v>
      </c>
      <c r="DF40" s="71">
        <v>526</v>
      </c>
      <c r="DG40" s="73">
        <v>171</v>
      </c>
      <c r="DH40" s="73">
        <v>135</v>
      </c>
      <c r="DI40" s="71">
        <v>306</v>
      </c>
      <c r="DJ40" s="93"/>
      <c r="DK40" s="93"/>
      <c r="DL40" s="93">
        <v>0</v>
      </c>
      <c r="DM40" s="73">
        <v>171</v>
      </c>
      <c r="DN40" s="73">
        <v>135</v>
      </c>
      <c r="DO40" s="71">
        <v>306</v>
      </c>
      <c r="DP40" s="114">
        <v>54.285714285714285</v>
      </c>
      <c r="DQ40" s="114">
        <v>63.98104265402843</v>
      </c>
      <c r="DR40" s="114">
        <v>58.174904942965775</v>
      </c>
      <c r="DS40" s="71">
        <v>2860</v>
      </c>
      <c r="DT40" s="71">
        <v>2589</v>
      </c>
      <c r="DU40" s="71">
        <v>5449</v>
      </c>
      <c r="DV40" s="71">
        <v>2091</v>
      </c>
      <c r="DW40" s="71">
        <v>2124</v>
      </c>
      <c r="DX40" s="71">
        <v>4215</v>
      </c>
      <c r="DY40" s="88">
        <v>0</v>
      </c>
      <c r="DZ40" s="88">
        <v>0</v>
      </c>
      <c r="EA40" s="88">
        <v>0</v>
      </c>
      <c r="EB40" s="73">
        <v>2091</v>
      </c>
      <c r="EC40" s="73">
        <v>2124</v>
      </c>
      <c r="ED40" s="71">
        <v>4215</v>
      </c>
      <c r="EE40" s="114">
        <v>73.1118881118881</v>
      </c>
      <c r="EF40" s="114">
        <v>82.03939745075319</v>
      </c>
      <c r="EG40" s="114">
        <v>77.35364287025142</v>
      </c>
      <c r="EH40" s="71">
        <v>51913</v>
      </c>
      <c r="EI40" s="71">
        <v>53668</v>
      </c>
      <c r="EJ40" s="71">
        <v>105581</v>
      </c>
      <c r="EK40" s="71">
        <v>550</v>
      </c>
      <c r="EL40" s="71">
        <v>431</v>
      </c>
      <c r="EM40" s="71">
        <v>981</v>
      </c>
      <c r="EN40" s="71">
        <v>5271</v>
      </c>
      <c r="EO40" s="71">
        <v>7464</v>
      </c>
      <c r="EP40" s="71">
        <v>12735</v>
      </c>
      <c r="EQ40" s="128">
        <v>1.05946487392368</v>
      </c>
      <c r="ER40" s="116">
        <v>0.80308563762391</v>
      </c>
      <c r="ES40" s="116">
        <v>0.9291444483382427</v>
      </c>
      <c r="ET40" s="128">
        <v>10.153526091730395</v>
      </c>
      <c r="EU40" s="128">
        <v>13.907729000521728</v>
      </c>
      <c r="EV40" s="128">
        <v>12.061829306409297</v>
      </c>
      <c r="EW40" s="110">
        <v>10179</v>
      </c>
      <c r="EX40" s="110">
        <v>9658</v>
      </c>
      <c r="EY40" s="110">
        <v>19837</v>
      </c>
      <c r="EZ40" s="71">
        <v>33</v>
      </c>
      <c r="FA40" s="71">
        <v>23</v>
      </c>
      <c r="FB40" s="71">
        <v>56</v>
      </c>
      <c r="FC40" s="71">
        <v>676</v>
      </c>
      <c r="FD40" s="71">
        <v>676</v>
      </c>
      <c r="FE40" s="71">
        <v>1352</v>
      </c>
      <c r="FF40" s="128">
        <v>0.3241968759210138</v>
      </c>
      <c r="FG40" s="128">
        <v>0.23814454338372334</v>
      </c>
      <c r="FH40" s="128">
        <v>0.2823007511216414</v>
      </c>
      <c r="FI40" s="128">
        <v>6.641123882503193</v>
      </c>
      <c r="FJ40" s="128">
        <v>6.999378753365086</v>
      </c>
      <c r="FK40" s="128">
        <v>6.815546705651056</v>
      </c>
      <c r="FL40" s="110">
        <v>2091</v>
      </c>
      <c r="FM40" s="110">
        <v>2124</v>
      </c>
      <c r="FN40" s="110">
        <v>4215</v>
      </c>
      <c r="FO40" s="71">
        <v>9</v>
      </c>
      <c r="FP40" s="71">
        <v>5</v>
      </c>
      <c r="FQ40" s="71">
        <v>14</v>
      </c>
      <c r="FR40" s="71">
        <v>128</v>
      </c>
      <c r="FS40" s="71">
        <v>181</v>
      </c>
      <c r="FT40" s="71">
        <v>309</v>
      </c>
      <c r="FU40" s="128">
        <v>0.430416068866571</v>
      </c>
      <c r="FV40" s="128">
        <v>0.2354048964218456</v>
      </c>
      <c r="FW40" s="128">
        <v>0.33214709371293</v>
      </c>
      <c r="FX40" s="128">
        <v>6.121472979435676</v>
      </c>
      <c r="FY40" s="128">
        <v>8.52165725047081</v>
      </c>
      <c r="FZ40" s="128">
        <v>7.330960854092527</v>
      </c>
      <c r="GA40" s="5"/>
    </row>
    <row r="41" spans="1:183" s="66" customFormat="1" ht="29.25" customHeight="1">
      <c r="A41" s="4">
        <v>32</v>
      </c>
      <c r="B41" s="155" t="s">
        <v>53</v>
      </c>
      <c r="C41" s="73">
        <v>334174</v>
      </c>
      <c r="D41" s="73">
        <v>302355</v>
      </c>
      <c r="E41" s="113">
        <v>636529</v>
      </c>
      <c r="F41" s="73">
        <v>257444</v>
      </c>
      <c r="G41" s="73">
        <v>224121</v>
      </c>
      <c r="H41" s="71">
        <v>481565</v>
      </c>
      <c r="I41" s="74">
        <v>47284</v>
      </c>
      <c r="J41" s="74">
        <v>40483</v>
      </c>
      <c r="K41" s="69">
        <v>87767</v>
      </c>
      <c r="L41" s="73">
        <v>304728</v>
      </c>
      <c r="M41" s="73">
        <v>264604</v>
      </c>
      <c r="N41" s="73">
        <v>569332</v>
      </c>
      <c r="O41" s="114">
        <v>91.18842279770419</v>
      </c>
      <c r="P41" s="114">
        <v>87.51434571943577</v>
      </c>
      <c r="Q41" s="114">
        <v>89.44321468464123</v>
      </c>
      <c r="R41" s="87"/>
      <c r="S41" s="87"/>
      <c r="T41" s="88">
        <v>0</v>
      </c>
      <c r="U41" s="87"/>
      <c r="V41" s="87"/>
      <c r="W41" s="88">
        <v>0</v>
      </c>
      <c r="X41" s="93"/>
      <c r="Y41" s="93"/>
      <c r="Z41" s="88">
        <v>0</v>
      </c>
      <c r="AA41" s="87">
        <v>0</v>
      </c>
      <c r="AB41" s="87">
        <v>0</v>
      </c>
      <c r="AC41" s="88">
        <v>0</v>
      </c>
      <c r="AD41" s="120" t="s">
        <v>98</v>
      </c>
      <c r="AE41" s="120" t="s">
        <v>98</v>
      </c>
      <c r="AF41" s="120" t="s">
        <v>98</v>
      </c>
      <c r="AG41" s="71">
        <v>334174</v>
      </c>
      <c r="AH41" s="71">
        <v>302355</v>
      </c>
      <c r="AI41" s="71">
        <v>636529</v>
      </c>
      <c r="AJ41" s="71">
        <v>257444</v>
      </c>
      <c r="AK41" s="71">
        <v>224121</v>
      </c>
      <c r="AL41" s="71">
        <v>481565</v>
      </c>
      <c r="AM41" s="71">
        <v>47284</v>
      </c>
      <c r="AN41" s="71">
        <v>40483</v>
      </c>
      <c r="AO41" s="71">
        <v>87767</v>
      </c>
      <c r="AP41" s="73">
        <v>304728</v>
      </c>
      <c r="AQ41" s="73">
        <v>264604</v>
      </c>
      <c r="AR41" s="71">
        <v>569332</v>
      </c>
      <c r="AS41" s="114">
        <v>91.18842279770419</v>
      </c>
      <c r="AT41" s="114">
        <v>87.51434571943577</v>
      </c>
      <c r="AU41" s="114">
        <v>89.44321468464123</v>
      </c>
      <c r="AV41" s="74">
        <v>90815</v>
      </c>
      <c r="AW41" s="74">
        <v>77729</v>
      </c>
      <c r="AX41" s="71">
        <v>168544</v>
      </c>
      <c r="AY41" s="74">
        <v>72310</v>
      </c>
      <c r="AZ41" s="74">
        <v>60425</v>
      </c>
      <c r="BA41" s="71">
        <v>132735</v>
      </c>
      <c r="BB41" s="74">
        <v>14796</v>
      </c>
      <c r="BC41" s="74">
        <v>11202</v>
      </c>
      <c r="BD41" s="71">
        <v>25998</v>
      </c>
      <c r="BE41" s="73">
        <v>87106</v>
      </c>
      <c r="BF41" s="73">
        <v>71627</v>
      </c>
      <c r="BG41" s="73">
        <v>158733</v>
      </c>
      <c r="BH41" s="114">
        <v>95.91587292848098</v>
      </c>
      <c r="BI41" s="114">
        <v>92.14964813647416</v>
      </c>
      <c r="BJ41" s="114">
        <v>94.1789681032846</v>
      </c>
      <c r="BK41" s="87"/>
      <c r="BL41" s="87"/>
      <c r="BM41" s="88">
        <v>0</v>
      </c>
      <c r="BN41" s="87"/>
      <c r="BO41" s="87"/>
      <c r="BP41" s="88">
        <v>0</v>
      </c>
      <c r="BQ41" s="93"/>
      <c r="BR41" s="93"/>
      <c r="BS41" s="88">
        <v>0</v>
      </c>
      <c r="BT41" s="87">
        <v>0</v>
      </c>
      <c r="BU41" s="87">
        <v>0</v>
      </c>
      <c r="BV41" s="88">
        <v>0</v>
      </c>
      <c r="BW41" s="121" t="s">
        <v>98</v>
      </c>
      <c r="BX41" s="121" t="s">
        <v>98</v>
      </c>
      <c r="BY41" s="121" t="s">
        <v>98</v>
      </c>
      <c r="BZ41" s="33">
        <v>90815</v>
      </c>
      <c r="CA41" s="33">
        <v>77729</v>
      </c>
      <c r="CB41" s="33">
        <v>168544</v>
      </c>
      <c r="CC41" s="33">
        <v>72310</v>
      </c>
      <c r="CD41" s="33">
        <v>60425</v>
      </c>
      <c r="CE41" s="33">
        <v>132735</v>
      </c>
      <c r="CF41" s="33">
        <v>14796</v>
      </c>
      <c r="CG41" s="33">
        <v>11202</v>
      </c>
      <c r="CH41" s="33">
        <v>25998</v>
      </c>
      <c r="CI41" s="31">
        <v>87106</v>
      </c>
      <c r="CJ41" s="31">
        <v>71627</v>
      </c>
      <c r="CK41" s="33">
        <v>158733</v>
      </c>
      <c r="CL41" s="114">
        <v>95.91587292848098</v>
      </c>
      <c r="CM41" s="114">
        <v>92.14964813647416</v>
      </c>
      <c r="CN41" s="114">
        <v>94.1789681032846</v>
      </c>
      <c r="CO41" s="73">
        <v>15493</v>
      </c>
      <c r="CP41" s="73">
        <v>14687</v>
      </c>
      <c r="CQ41" s="71">
        <v>30180</v>
      </c>
      <c r="CR41" s="73">
        <v>11147</v>
      </c>
      <c r="CS41" s="73">
        <v>10124</v>
      </c>
      <c r="CT41" s="73">
        <v>21271</v>
      </c>
      <c r="CU41" s="74">
        <v>3759</v>
      </c>
      <c r="CV41" s="74">
        <v>2531</v>
      </c>
      <c r="CW41" s="71">
        <v>6290</v>
      </c>
      <c r="CX41" s="73">
        <v>14906</v>
      </c>
      <c r="CY41" s="73">
        <v>12655</v>
      </c>
      <c r="CZ41" s="71">
        <v>27561</v>
      </c>
      <c r="DA41" s="114">
        <v>96.21119215129413</v>
      </c>
      <c r="DB41" s="114">
        <v>86.16463539184312</v>
      </c>
      <c r="DC41" s="114">
        <v>91.32206759443339</v>
      </c>
      <c r="DD41" s="87"/>
      <c r="DE41" s="87"/>
      <c r="DF41" s="88">
        <v>0</v>
      </c>
      <c r="DG41" s="87"/>
      <c r="DH41" s="87"/>
      <c r="DI41" s="88">
        <v>0</v>
      </c>
      <c r="DJ41" s="93"/>
      <c r="DK41" s="93"/>
      <c r="DL41" s="93">
        <v>0</v>
      </c>
      <c r="DM41" s="87">
        <v>0</v>
      </c>
      <c r="DN41" s="87">
        <v>0</v>
      </c>
      <c r="DO41" s="88">
        <v>0</v>
      </c>
      <c r="DP41" s="121" t="s">
        <v>98</v>
      </c>
      <c r="DQ41" s="121" t="s">
        <v>98</v>
      </c>
      <c r="DR41" s="121" t="s">
        <v>98</v>
      </c>
      <c r="DS41" s="33">
        <v>15493</v>
      </c>
      <c r="DT41" s="33">
        <v>14687</v>
      </c>
      <c r="DU41" s="33">
        <v>30180</v>
      </c>
      <c r="DV41" s="33">
        <v>11147</v>
      </c>
      <c r="DW41" s="33">
        <v>10124</v>
      </c>
      <c r="DX41" s="33">
        <v>21271</v>
      </c>
      <c r="DY41" s="33">
        <v>3759</v>
      </c>
      <c r="DZ41" s="33">
        <v>2531</v>
      </c>
      <c r="EA41" s="33">
        <v>6290</v>
      </c>
      <c r="EB41" s="31">
        <v>14906</v>
      </c>
      <c r="EC41" s="31">
        <v>12655</v>
      </c>
      <c r="ED41" s="33">
        <v>27561</v>
      </c>
      <c r="EE41" s="114">
        <v>96.21119215129413</v>
      </c>
      <c r="EF41" s="114">
        <v>86.16463539184312</v>
      </c>
      <c r="EG41" s="114">
        <v>91.32206759443339</v>
      </c>
      <c r="EH41" s="110">
        <v>304728</v>
      </c>
      <c r="EI41" s="110">
        <v>264604</v>
      </c>
      <c r="EJ41" s="110">
        <v>569332</v>
      </c>
      <c r="EK41" s="71">
        <v>11569</v>
      </c>
      <c r="EL41" s="71">
        <v>10233</v>
      </c>
      <c r="EM41" s="71">
        <v>21802</v>
      </c>
      <c r="EN41" s="110">
        <v>47154</v>
      </c>
      <c r="EO41" s="110">
        <v>43933</v>
      </c>
      <c r="EP41" s="71">
        <v>91087</v>
      </c>
      <c r="EQ41" s="116">
        <v>3.7965004856790316</v>
      </c>
      <c r="ER41" s="116">
        <v>3.867288476364681</v>
      </c>
      <c r="ES41" s="116">
        <v>3.8294000688526206</v>
      </c>
      <c r="ET41" s="116">
        <v>15.47412774671182</v>
      </c>
      <c r="EU41" s="116">
        <v>16.603301537391726</v>
      </c>
      <c r="EV41" s="116">
        <v>15.998925056030577</v>
      </c>
      <c r="EW41" s="110">
        <v>87106</v>
      </c>
      <c r="EX41" s="110">
        <v>71627</v>
      </c>
      <c r="EY41" s="110">
        <v>158733</v>
      </c>
      <c r="EZ41" s="71">
        <v>1590</v>
      </c>
      <c r="FA41" s="71">
        <v>1099</v>
      </c>
      <c r="FB41" s="71">
        <v>2689</v>
      </c>
      <c r="FC41" s="110">
        <v>9203</v>
      </c>
      <c r="FD41" s="110">
        <v>6441</v>
      </c>
      <c r="FE41" s="71">
        <v>15644</v>
      </c>
      <c r="FF41" s="116">
        <v>1.825362202374119</v>
      </c>
      <c r="FG41" s="116">
        <v>1.5343376101190893</v>
      </c>
      <c r="FH41" s="128">
        <v>1.6940396766897874</v>
      </c>
      <c r="FI41" s="116">
        <v>10.56528826946479</v>
      </c>
      <c r="FJ41" s="116">
        <v>8.992419059851732</v>
      </c>
      <c r="FK41" s="116">
        <v>9.855543585769816</v>
      </c>
      <c r="FL41" s="110">
        <v>14906</v>
      </c>
      <c r="FM41" s="110">
        <v>12655</v>
      </c>
      <c r="FN41" s="110">
        <v>27561</v>
      </c>
      <c r="FO41" s="71">
        <v>71</v>
      </c>
      <c r="FP41" s="71">
        <v>40</v>
      </c>
      <c r="FQ41" s="71">
        <v>111</v>
      </c>
      <c r="FR41" s="110">
        <v>750</v>
      </c>
      <c r="FS41" s="110">
        <v>526</v>
      </c>
      <c r="FT41" s="71">
        <v>1276</v>
      </c>
      <c r="FU41" s="116">
        <v>0.4763182611029116</v>
      </c>
      <c r="FV41" s="116">
        <v>0.3160806005531411</v>
      </c>
      <c r="FW41" s="116"/>
      <c r="FX41" s="116">
        <v>5.031530927143432</v>
      </c>
      <c r="FY41" s="116">
        <v>4.1564598972738045</v>
      </c>
      <c r="FZ41" s="116">
        <v>4.6297304161677735</v>
      </c>
      <c r="GA41" s="5"/>
    </row>
    <row r="42" spans="1:182" ht="29.25" customHeight="1">
      <c r="A42" s="4">
        <v>33</v>
      </c>
      <c r="B42" s="155" t="s">
        <v>54</v>
      </c>
      <c r="C42" s="73">
        <v>2517</v>
      </c>
      <c r="D42" s="73">
        <v>1037</v>
      </c>
      <c r="E42" s="113">
        <v>3554</v>
      </c>
      <c r="F42" s="73">
        <v>2048</v>
      </c>
      <c r="G42" s="73">
        <v>714</v>
      </c>
      <c r="H42" s="71">
        <v>2762</v>
      </c>
      <c r="I42" s="93">
        <v>0</v>
      </c>
      <c r="J42" s="93">
        <v>0</v>
      </c>
      <c r="K42" s="98">
        <v>0</v>
      </c>
      <c r="L42" s="73">
        <v>2048</v>
      </c>
      <c r="M42" s="73">
        <v>714</v>
      </c>
      <c r="N42" s="73">
        <v>2762</v>
      </c>
      <c r="O42" s="114">
        <v>81.36670639650377</v>
      </c>
      <c r="P42" s="114">
        <v>68.85245901639344</v>
      </c>
      <c r="Q42" s="114">
        <v>77.71525042205965</v>
      </c>
      <c r="R42" s="87">
        <v>0</v>
      </c>
      <c r="S42" s="87">
        <v>0</v>
      </c>
      <c r="T42" s="88">
        <v>0</v>
      </c>
      <c r="U42" s="87">
        <v>0</v>
      </c>
      <c r="V42" s="87">
        <v>0</v>
      </c>
      <c r="W42" s="88">
        <v>0</v>
      </c>
      <c r="X42" s="93"/>
      <c r="Y42" s="93"/>
      <c r="Z42" s="88">
        <v>0</v>
      </c>
      <c r="AA42" s="87">
        <v>0</v>
      </c>
      <c r="AB42" s="87">
        <v>0</v>
      </c>
      <c r="AC42" s="88">
        <v>0</v>
      </c>
      <c r="AD42" s="120" t="s">
        <v>98</v>
      </c>
      <c r="AE42" s="120" t="s">
        <v>98</v>
      </c>
      <c r="AF42" s="120" t="s">
        <v>98</v>
      </c>
      <c r="AG42" s="71">
        <v>2517</v>
      </c>
      <c r="AH42" s="71">
        <v>1037</v>
      </c>
      <c r="AI42" s="71">
        <v>3554</v>
      </c>
      <c r="AJ42" s="71">
        <v>2048</v>
      </c>
      <c r="AK42" s="71">
        <v>714</v>
      </c>
      <c r="AL42" s="71">
        <v>2762</v>
      </c>
      <c r="AM42" s="88">
        <v>0</v>
      </c>
      <c r="AN42" s="88">
        <v>0</v>
      </c>
      <c r="AO42" s="88">
        <v>0</v>
      </c>
      <c r="AP42" s="73">
        <v>2048</v>
      </c>
      <c r="AQ42" s="73">
        <v>714</v>
      </c>
      <c r="AR42" s="71">
        <v>2762</v>
      </c>
      <c r="AS42" s="114">
        <v>81.36670639650377</v>
      </c>
      <c r="AT42" s="114">
        <v>68.85245901639344</v>
      </c>
      <c r="AU42" s="114">
        <v>77.71525042205965</v>
      </c>
      <c r="AV42" s="133"/>
      <c r="AW42" s="87"/>
      <c r="AX42" s="88">
        <v>0</v>
      </c>
      <c r="AY42" s="134"/>
      <c r="AZ42" s="87"/>
      <c r="BA42" s="88">
        <v>0</v>
      </c>
      <c r="BB42" s="93"/>
      <c r="BC42" s="93"/>
      <c r="BD42" s="88">
        <v>0</v>
      </c>
      <c r="BE42" s="87">
        <v>0</v>
      </c>
      <c r="BF42" s="87">
        <v>0</v>
      </c>
      <c r="BG42" s="87">
        <v>0</v>
      </c>
      <c r="BH42" s="121" t="s">
        <v>98</v>
      </c>
      <c r="BI42" s="121" t="s">
        <v>98</v>
      </c>
      <c r="BJ42" s="121" t="s">
        <v>98</v>
      </c>
      <c r="BK42" s="87"/>
      <c r="BL42" s="87"/>
      <c r="BM42" s="88">
        <v>0</v>
      </c>
      <c r="BN42" s="87"/>
      <c r="BO42" s="87"/>
      <c r="BP42" s="88">
        <v>0</v>
      </c>
      <c r="BQ42" s="93"/>
      <c r="BR42" s="93"/>
      <c r="BS42" s="88">
        <v>0</v>
      </c>
      <c r="BT42" s="87">
        <v>0</v>
      </c>
      <c r="BU42" s="87">
        <v>0</v>
      </c>
      <c r="BV42" s="88">
        <v>0</v>
      </c>
      <c r="BW42" s="121" t="s">
        <v>98</v>
      </c>
      <c r="BX42" s="121" t="s">
        <v>98</v>
      </c>
      <c r="BY42" s="121" t="s">
        <v>98</v>
      </c>
      <c r="BZ42" s="88">
        <v>0</v>
      </c>
      <c r="CA42" s="88">
        <v>0</v>
      </c>
      <c r="CB42" s="88">
        <v>0</v>
      </c>
      <c r="CC42" s="88">
        <v>0</v>
      </c>
      <c r="CD42" s="88">
        <v>0</v>
      </c>
      <c r="CE42" s="88">
        <v>0</v>
      </c>
      <c r="CF42" s="88">
        <v>0</v>
      </c>
      <c r="CG42" s="88">
        <v>0</v>
      </c>
      <c r="CH42" s="88">
        <v>0</v>
      </c>
      <c r="CI42" s="87">
        <v>0</v>
      </c>
      <c r="CJ42" s="87">
        <v>0</v>
      </c>
      <c r="CK42" s="88">
        <v>0</v>
      </c>
      <c r="CL42" s="121" t="s">
        <v>98</v>
      </c>
      <c r="CM42" s="121" t="s">
        <v>98</v>
      </c>
      <c r="CN42" s="121" t="s">
        <v>98</v>
      </c>
      <c r="CO42" s="87"/>
      <c r="CP42" s="87"/>
      <c r="CQ42" s="88">
        <v>0</v>
      </c>
      <c r="CR42" s="134"/>
      <c r="CS42" s="87"/>
      <c r="CT42" s="87">
        <v>0</v>
      </c>
      <c r="CU42" s="93"/>
      <c r="CV42" s="93"/>
      <c r="CW42" s="88">
        <v>0</v>
      </c>
      <c r="CX42" s="87">
        <v>0</v>
      </c>
      <c r="CY42" s="87">
        <v>0</v>
      </c>
      <c r="CZ42" s="88">
        <v>0</v>
      </c>
      <c r="DA42" s="121" t="s">
        <v>98</v>
      </c>
      <c r="DB42" s="121" t="s">
        <v>98</v>
      </c>
      <c r="DC42" s="121" t="s">
        <v>98</v>
      </c>
      <c r="DD42" s="87"/>
      <c r="DE42" s="87"/>
      <c r="DF42" s="88">
        <v>0</v>
      </c>
      <c r="DG42" s="87"/>
      <c r="DH42" s="87"/>
      <c r="DI42" s="88">
        <v>0</v>
      </c>
      <c r="DJ42" s="93"/>
      <c r="DK42" s="93"/>
      <c r="DL42" s="93">
        <v>0</v>
      </c>
      <c r="DM42" s="87">
        <v>0</v>
      </c>
      <c r="DN42" s="87">
        <v>0</v>
      </c>
      <c r="DO42" s="88">
        <v>0</v>
      </c>
      <c r="DP42" s="121" t="s">
        <v>98</v>
      </c>
      <c r="DQ42" s="121" t="s">
        <v>98</v>
      </c>
      <c r="DR42" s="121" t="s">
        <v>98</v>
      </c>
      <c r="DS42" s="88">
        <v>0</v>
      </c>
      <c r="DT42" s="88">
        <v>0</v>
      </c>
      <c r="DU42" s="88">
        <v>0</v>
      </c>
      <c r="DV42" s="88">
        <v>0</v>
      </c>
      <c r="DW42" s="88">
        <v>0</v>
      </c>
      <c r="DX42" s="88">
        <v>0</v>
      </c>
      <c r="DY42" s="88">
        <v>0</v>
      </c>
      <c r="DZ42" s="88">
        <v>0</v>
      </c>
      <c r="EA42" s="88">
        <v>0</v>
      </c>
      <c r="EB42" s="87">
        <v>0</v>
      </c>
      <c r="EC42" s="87">
        <v>0</v>
      </c>
      <c r="ED42" s="88">
        <v>0</v>
      </c>
      <c r="EE42" s="121" t="s">
        <v>98</v>
      </c>
      <c r="EF42" s="121" t="s">
        <v>98</v>
      </c>
      <c r="EG42" s="121" t="s">
        <v>98</v>
      </c>
      <c r="EH42" s="110">
        <v>2048</v>
      </c>
      <c r="EI42" s="110">
        <v>714</v>
      </c>
      <c r="EJ42" s="110">
        <v>2762</v>
      </c>
      <c r="EK42" s="71">
        <v>24</v>
      </c>
      <c r="EL42" s="71">
        <v>2</v>
      </c>
      <c r="EM42" s="71">
        <v>26</v>
      </c>
      <c r="EN42" s="110">
        <v>390</v>
      </c>
      <c r="EO42" s="110">
        <v>38</v>
      </c>
      <c r="EP42" s="71">
        <v>428</v>
      </c>
      <c r="EQ42" s="116">
        <v>1.171875</v>
      </c>
      <c r="ER42" s="116">
        <v>0.2801120448179272</v>
      </c>
      <c r="ES42" s="116">
        <v>0.941346850108617</v>
      </c>
      <c r="ET42" s="116">
        <v>19.04296875</v>
      </c>
      <c r="EU42" s="116">
        <v>5.322128851540617</v>
      </c>
      <c r="EV42" s="116">
        <v>15.496017378711079</v>
      </c>
      <c r="EW42" s="88">
        <v>0</v>
      </c>
      <c r="EX42" s="88">
        <v>0</v>
      </c>
      <c r="EY42" s="88">
        <v>0</v>
      </c>
      <c r="EZ42" s="88"/>
      <c r="FA42" s="88"/>
      <c r="FB42" s="88">
        <v>0</v>
      </c>
      <c r="FC42" s="88"/>
      <c r="FD42" s="88"/>
      <c r="FE42" s="88">
        <v>0</v>
      </c>
      <c r="FF42" s="121"/>
      <c r="FG42" s="121"/>
      <c r="FH42" s="121"/>
      <c r="FI42" s="121"/>
      <c r="FJ42" s="121"/>
      <c r="FK42" s="121"/>
      <c r="FL42" s="88">
        <v>0</v>
      </c>
      <c r="FM42" s="88">
        <v>0</v>
      </c>
      <c r="FN42" s="88">
        <v>0</v>
      </c>
      <c r="FO42" s="88"/>
      <c r="FP42" s="88"/>
      <c r="FQ42" s="88">
        <v>0</v>
      </c>
      <c r="FR42" s="88"/>
      <c r="FS42" s="88"/>
      <c r="FT42" s="88">
        <v>0</v>
      </c>
      <c r="FU42" s="121"/>
      <c r="FV42" s="121"/>
      <c r="FW42" s="121"/>
      <c r="FX42" s="121"/>
      <c r="FY42" s="121"/>
      <c r="FZ42" s="121"/>
    </row>
    <row r="43" spans="1:182" ht="29.25" customHeight="1">
      <c r="A43" s="4">
        <v>34</v>
      </c>
      <c r="B43" s="187" t="s">
        <v>90</v>
      </c>
      <c r="C43" s="73">
        <v>220787</v>
      </c>
      <c r="D43" s="73">
        <v>200391</v>
      </c>
      <c r="E43" s="113">
        <v>421178</v>
      </c>
      <c r="F43" s="73">
        <v>112748</v>
      </c>
      <c r="G43" s="73">
        <v>113091</v>
      </c>
      <c r="H43" s="71">
        <v>225839</v>
      </c>
      <c r="I43" s="93">
        <v>0</v>
      </c>
      <c r="J43" s="93">
        <v>0</v>
      </c>
      <c r="K43" s="98"/>
      <c r="L43" s="73">
        <v>112748</v>
      </c>
      <c r="M43" s="73">
        <v>113091</v>
      </c>
      <c r="N43" s="73">
        <v>225839</v>
      </c>
      <c r="O43" s="114">
        <v>51.06641242464457</v>
      </c>
      <c r="P43" s="114">
        <v>56.43516924412773</v>
      </c>
      <c r="Q43" s="114">
        <v>53.620796907720724</v>
      </c>
      <c r="R43" s="73">
        <v>169056</v>
      </c>
      <c r="S43" s="73">
        <v>120414</v>
      </c>
      <c r="T43" s="71">
        <v>289470</v>
      </c>
      <c r="U43" s="73">
        <v>17930</v>
      </c>
      <c r="V43" s="73">
        <v>10983</v>
      </c>
      <c r="W43" s="71">
        <v>28913</v>
      </c>
      <c r="X43" s="73">
        <v>43278</v>
      </c>
      <c r="Y43" s="73">
        <v>31909</v>
      </c>
      <c r="Z43" s="71">
        <v>75187</v>
      </c>
      <c r="AA43" s="73">
        <v>61208</v>
      </c>
      <c r="AB43" s="73">
        <v>42892</v>
      </c>
      <c r="AC43" s="71">
        <v>104100</v>
      </c>
      <c r="AD43" s="115">
        <v>36.20575430626538</v>
      </c>
      <c r="AE43" s="115">
        <v>35.62044280565383</v>
      </c>
      <c r="AF43" s="115">
        <v>35.962275883511246</v>
      </c>
      <c r="AG43" s="71">
        <v>389843</v>
      </c>
      <c r="AH43" s="71">
        <v>320805</v>
      </c>
      <c r="AI43" s="71">
        <v>710648</v>
      </c>
      <c r="AJ43" s="71">
        <v>130678</v>
      </c>
      <c r="AK43" s="71">
        <v>124074</v>
      </c>
      <c r="AL43" s="71">
        <v>254752</v>
      </c>
      <c r="AM43" s="71">
        <v>43278</v>
      </c>
      <c r="AN43" s="71">
        <v>31909</v>
      </c>
      <c r="AO43" s="71">
        <v>75187</v>
      </c>
      <c r="AP43" s="73">
        <v>173956</v>
      </c>
      <c r="AQ43" s="73">
        <v>155983</v>
      </c>
      <c r="AR43" s="71">
        <v>329939</v>
      </c>
      <c r="AS43" s="114">
        <v>44.62206580597831</v>
      </c>
      <c r="AT43" s="114">
        <v>48.62237184582535</v>
      </c>
      <c r="AU43" s="114">
        <v>46.42790805011764</v>
      </c>
      <c r="AV43" s="73">
        <v>39040</v>
      </c>
      <c r="AW43" s="73">
        <v>39040</v>
      </c>
      <c r="AX43" s="71">
        <v>78080</v>
      </c>
      <c r="AY43" s="73">
        <v>16341</v>
      </c>
      <c r="AZ43" s="73">
        <v>17739</v>
      </c>
      <c r="BA43" s="71">
        <v>34080</v>
      </c>
      <c r="BB43" s="93">
        <v>0</v>
      </c>
      <c r="BC43" s="93">
        <v>0</v>
      </c>
      <c r="BD43" s="88">
        <v>0</v>
      </c>
      <c r="BE43" s="73">
        <v>16341</v>
      </c>
      <c r="BF43" s="73">
        <v>17739</v>
      </c>
      <c r="BG43" s="73">
        <v>34080</v>
      </c>
      <c r="BH43" s="114">
        <v>41.857069672131146</v>
      </c>
      <c r="BI43" s="114">
        <v>45.43801229508197</v>
      </c>
      <c r="BJ43" s="114">
        <v>43.64754098360656</v>
      </c>
      <c r="BK43" s="31">
        <v>37994</v>
      </c>
      <c r="BL43" s="73">
        <v>30702</v>
      </c>
      <c r="BM43" s="71">
        <v>68696</v>
      </c>
      <c r="BN43" s="31">
        <v>3652</v>
      </c>
      <c r="BO43" s="31">
        <v>2546</v>
      </c>
      <c r="BP43" s="71">
        <v>6198</v>
      </c>
      <c r="BQ43" s="32">
        <v>8249</v>
      </c>
      <c r="BR43" s="32">
        <v>6949</v>
      </c>
      <c r="BS43" s="71">
        <v>15198</v>
      </c>
      <c r="BT43" s="31">
        <v>11901</v>
      </c>
      <c r="BU43" s="31">
        <v>9495</v>
      </c>
      <c r="BV43" s="71">
        <v>21396</v>
      </c>
      <c r="BW43" s="114">
        <v>31.323366847396954</v>
      </c>
      <c r="BX43" s="114">
        <v>30.926324017979283</v>
      </c>
      <c r="BY43" s="114">
        <v>31.145918248515198</v>
      </c>
      <c r="BZ43" s="33">
        <v>77034</v>
      </c>
      <c r="CA43" s="33">
        <v>69742</v>
      </c>
      <c r="CB43" s="33">
        <v>146776</v>
      </c>
      <c r="CC43" s="33">
        <v>19993</v>
      </c>
      <c r="CD43" s="33">
        <v>20285</v>
      </c>
      <c r="CE43" s="33">
        <v>40278</v>
      </c>
      <c r="CF43" s="33">
        <v>8249</v>
      </c>
      <c r="CG43" s="33">
        <v>6949</v>
      </c>
      <c r="CH43" s="33">
        <v>15198</v>
      </c>
      <c r="CI43" s="31">
        <v>28242</v>
      </c>
      <c r="CJ43" s="31">
        <v>27234</v>
      </c>
      <c r="CK43" s="33">
        <v>55476</v>
      </c>
      <c r="CL43" s="114">
        <v>36.6617337798894</v>
      </c>
      <c r="CM43" s="114">
        <v>39.049640102090564</v>
      </c>
      <c r="CN43" s="114">
        <v>37.796369978743115</v>
      </c>
      <c r="CO43" s="73">
        <v>21303</v>
      </c>
      <c r="CP43" s="73">
        <v>16722</v>
      </c>
      <c r="CQ43" s="71">
        <v>38025</v>
      </c>
      <c r="CR43" s="71">
        <v>9554</v>
      </c>
      <c r="CS43" s="73">
        <v>7552</v>
      </c>
      <c r="CT43" s="73">
        <v>17106</v>
      </c>
      <c r="CU43" s="87">
        <v>0</v>
      </c>
      <c r="CV43" s="87">
        <v>0</v>
      </c>
      <c r="CW43" s="88">
        <v>0</v>
      </c>
      <c r="CX43" s="73">
        <v>9554</v>
      </c>
      <c r="CY43" s="73">
        <v>7552</v>
      </c>
      <c r="CZ43" s="71">
        <v>17106</v>
      </c>
      <c r="DA43" s="114">
        <v>44.84814345397362</v>
      </c>
      <c r="DB43" s="114">
        <v>45.16206195431168</v>
      </c>
      <c r="DC43" s="114">
        <v>44.9861932938856</v>
      </c>
      <c r="DD43" s="73">
        <v>17363</v>
      </c>
      <c r="DE43" s="73">
        <v>12467</v>
      </c>
      <c r="DF43" s="71">
        <v>29830</v>
      </c>
      <c r="DG43" s="73">
        <v>1625</v>
      </c>
      <c r="DH43" s="73">
        <v>1077</v>
      </c>
      <c r="DI43" s="71">
        <v>2702</v>
      </c>
      <c r="DJ43" s="74">
        <v>4168</v>
      </c>
      <c r="DK43" s="74">
        <v>2997</v>
      </c>
      <c r="DL43" s="74">
        <v>7165</v>
      </c>
      <c r="DM43" s="73">
        <v>5793</v>
      </c>
      <c r="DN43" s="73">
        <v>4074</v>
      </c>
      <c r="DO43" s="71">
        <v>9867</v>
      </c>
      <c r="DP43" s="114">
        <v>33.364049991360936</v>
      </c>
      <c r="DQ43" s="114">
        <v>32.67827063447501</v>
      </c>
      <c r="DR43" s="114">
        <v>33.07743881997989</v>
      </c>
      <c r="DS43" s="33">
        <v>38666</v>
      </c>
      <c r="DT43" s="33">
        <v>29189</v>
      </c>
      <c r="DU43" s="33">
        <v>67855</v>
      </c>
      <c r="DV43" s="33">
        <v>11179</v>
      </c>
      <c r="DW43" s="33">
        <v>8629</v>
      </c>
      <c r="DX43" s="33">
        <v>19808</v>
      </c>
      <c r="DY43" s="33">
        <v>4168</v>
      </c>
      <c r="DZ43" s="33">
        <v>2997</v>
      </c>
      <c r="EA43" s="33">
        <v>7165</v>
      </c>
      <c r="EB43" s="31">
        <v>15347</v>
      </c>
      <c r="EC43" s="31">
        <v>11626</v>
      </c>
      <c r="ED43" s="33">
        <v>26973</v>
      </c>
      <c r="EE43" s="114">
        <v>39.6912015724409</v>
      </c>
      <c r="EF43" s="114">
        <v>39.83007297269519</v>
      </c>
      <c r="EG43" s="114">
        <v>39.75093950335274</v>
      </c>
      <c r="EH43" s="110">
        <v>173956</v>
      </c>
      <c r="EI43" s="110">
        <v>155983</v>
      </c>
      <c r="EJ43" s="110">
        <v>329939</v>
      </c>
      <c r="EK43" s="33">
        <v>77923</v>
      </c>
      <c r="EL43" s="33">
        <v>82908</v>
      </c>
      <c r="EM43" s="71">
        <v>160831</v>
      </c>
      <c r="EN43" s="110">
        <v>51750</v>
      </c>
      <c r="EO43" s="110">
        <v>54117</v>
      </c>
      <c r="EP43" s="71">
        <v>105867</v>
      </c>
      <c r="EQ43" s="116">
        <v>44.794660718802454</v>
      </c>
      <c r="ER43" s="116">
        <v>53.15194604540238</v>
      </c>
      <c r="ES43" s="116">
        <v>48.74567723124578</v>
      </c>
      <c r="ET43" s="116">
        <v>29.748902021200763</v>
      </c>
      <c r="EU43" s="116">
        <v>34.694165389818124</v>
      </c>
      <c r="EV43" s="116">
        <v>32.08684029472115</v>
      </c>
      <c r="EW43" s="110">
        <v>28242</v>
      </c>
      <c r="EX43" s="110">
        <v>27234</v>
      </c>
      <c r="EY43" s="110">
        <v>55476</v>
      </c>
      <c r="EZ43" s="33">
        <v>4824</v>
      </c>
      <c r="FA43" s="33">
        <v>6306</v>
      </c>
      <c r="FB43" s="71">
        <v>11130</v>
      </c>
      <c r="FC43" s="110">
        <v>6637</v>
      </c>
      <c r="FD43" s="110">
        <v>8536</v>
      </c>
      <c r="FE43" s="71">
        <v>15173</v>
      </c>
      <c r="FF43" s="116">
        <v>17.080943275971954</v>
      </c>
      <c r="FG43" s="116">
        <v>23.15487992949989</v>
      </c>
      <c r="FH43" s="116">
        <v>20.062729829115295</v>
      </c>
      <c r="FI43" s="116">
        <v>23.500460307343673</v>
      </c>
      <c r="FJ43" s="116">
        <v>31.343173973709337</v>
      </c>
      <c r="FK43" s="116">
        <v>27.350566010527075</v>
      </c>
      <c r="FL43" s="110">
        <v>15347</v>
      </c>
      <c r="FM43" s="110">
        <v>11626</v>
      </c>
      <c r="FN43" s="110">
        <v>26973</v>
      </c>
      <c r="FO43" s="33">
        <v>3427</v>
      </c>
      <c r="FP43" s="33">
        <v>2794</v>
      </c>
      <c r="FQ43" s="71">
        <v>6221</v>
      </c>
      <c r="FR43" s="110">
        <v>3993</v>
      </c>
      <c r="FS43" s="110">
        <v>3807</v>
      </c>
      <c r="FT43" s="71">
        <v>7800</v>
      </c>
      <c r="FU43" s="116">
        <v>22.33009708737864</v>
      </c>
      <c r="FV43" s="116">
        <v>24.03234130397385</v>
      </c>
      <c r="FW43" s="116">
        <v>23.063804545286025</v>
      </c>
      <c r="FX43" s="116">
        <v>26.018114289437676</v>
      </c>
      <c r="FY43" s="116">
        <v>32.745570273524855</v>
      </c>
      <c r="FZ43" s="116">
        <v>28.91780669558447</v>
      </c>
    </row>
    <row r="44" spans="1:256" s="160" customFormat="1" ht="14.25" customHeight="1">
      <c r="A44" s="189" t="s">
        <v>7</v>
      </c>
      <c r="B44" s="189"/>
      <c r="C44" s="129">
        <f>SUM(C9:C43)</f>
        <v>6700535</v>
      </c>
      <c r="D44" s="129">
        <f aca="true" t="shared" si="0" ref="D44:N44">SUM(D9:D43)</f>
        <v>5494144</v>
      </c>
      <c r="E44" s="129">
        <f t="shared" si="0"/>
        <v>12194679</v>
      </c>
      <c r="F44" s="129">
        <f t="shared" si="0"/>
        <v>5114844</v>
      </c>
      <c r="G44" s="129">
        <f t="shared" si="0"/>
        <v>4559584</v>
      </c>
      <c r="H44" s="129">
        <f t="shared" si="0"/>
        <v>9674428</v>
      </c>
      <c r="I44" s="129">
        <f t="shared" si="0"/>
        <v>236224</v>
      </c>
      <c r="J44" s="129">
        <f t="shared" si="0"/>
        <v>174832</v>
      </c>
      <c r="K44" s="129">
        <f t="shared" si="0"/>
        <v>411056</v>
      </c>
      <c r="L44" s="129">
        <f t="shared" si="0"/>
        <v>5351068</v>
      </c>
      <c r="M44" s="129">
        <f t="shared" si="0"/>
        <v>4734416</v>
      </c>
      <c r="N44" s="129">
        <f t="shared" si="0"/>
        <v>10085484</v>
      </c>
      <c r="O44" s="130">
        <f>L44/C44*100</f>
        <v>79.86030966184043</v>
      </c>
      <c r="P44" s="130">
        <f>M44/D44*100</f>
        <v>86.17204063089719</v>
      </c>
      <c r="Q44" s="130">
        <f>N44/E44*100</f>
        <v>82.70397277369909</v>
      </c>
      <c r="R44" s="129">
        <f aca="true" t="shared" si="1" ref="R44:AC44">SUM(R9:R43)</f>
        <v>825855</v>
      </c>
      <c r="S44" s="129">
        <f t="shared" si="1"/>
        <v>487492</v>
      </c>
      <c r="T44" s="129">
        <f t="shared" si="1"/>
        <v>1317587</v>
      </c>
      <c r="U44" s="129">
        <f t="shared" si="1"/>
        <v>246950</v>
      </c>
      <c r="V44" s="129">
        <f t="shared" si="1"/>
        <v>152770</v>
      </c>
      <c r="W44" s="129">
        <f t="shared" si="1"/>
        <v>402622</v>
      </c>
      <c r="X44" s="129">
        <f t="shared" si="1"/>
        <v>120956</v>
      </c>
      <c r="Y44" s="129">
        <f t="shared" si="1"/>
        <v>85044</v>
      </c>
      <c r="Z44" s="129">
        <f t="shared" si="1"/>
        <v>206000</v>
      </c>
      <c r="AA44" s="129">
        <f t="shared" si="1"/>
        <v>367906</v>
      </c>
      <c r="AB44" s="129">
        <f t="shared" si="1"/>
        <v>237814</v>
      </c>
      <c r="AC44" s="129">
        <f t="shared" si="1"/>
        <v>608622</v>
      </c>
      <c r="AD44" s="130">
        <f>AA44/R44*100</f>
        <v>44.548498223053684</v>
      </c>
      <c r="AE44" s="130">
        <f>AB44/S44*100</f>
        <v>48.78315951851518</v>
      </c>
      <c r="AF44" s="130">
        <f>AC44/T44*100</f>
        <v>46.192167955512616</v>
      </c>
      <c r="AG44" s="129">
        <f aca="true" t="shared" si="2" ref="AG44:AR44">SUM(AG9:AG43)</f>
        <v>7526390</v>
      </c>
      <c r="AH44" s="129">
        <f t="shared" si="2"/>
        <v>5981636</v>
      </c>
      <c r="AI44" s="129">
        <f t="shared" si="2"/>
        <v>13512266</v>
      </c>
      <c r="AJ44" s="129">
        <f t="shared" si="2"/>
        <v>5361794</v>
      </c>
      <c r="AK44" s="129">
        <f t="shared" si="2"/>
        <v>4712354</v>
      </c>
      <c r="AL44" s="129">
        <f t="shared" si="2"/>
        <v>10077050</v>
      </c>
      <c r="AM44" s="129">
        <f t="shared" si="2"/>
        <v>357180</v>
      </c>
      <c r="AN44" s="129">
        <f t="shared" si="2"/>
        <v>259876</v>
      </c>
      <c r="AO44" s="129">
        <f t="shared" si="2"/>
        <v>617056</v>
      </c>
      <c r="AP44" s="129">
        <f t="shared" si="2"/>
        <v>5718974</v>
      </c>
      <c r="AQ44" s="129">
        <f t="shared" si="2"/>
        <v>4972230</v>
      </c>
      <c r="AR44" s="129">
        <f t="shared" si="2"/>
        <v>10694106</v>
      </c>
      <c r="AS44" s="130">
        <f>AP44/AG44*100</f>
        <v>75.98561860334104</v>
      </c>
      <c r="AT44" s="130">
        <f>AQ44/AH44*100</f>
        <v>83.12491766466566</v>
      </c>
      <c r="AU44" s="130">
        <f>AR44/AI44*100</f>
        <v>79.1436906289441</v>
      </c>
      <c r="AV44" s="129">
        <f aca="true" t="shared" si="3" ref="AV44:BG44">SUM(AV9:AV43)</f>
        <v>1039496</v>
      </c>
      <c r="AW44" s="129">
        <f t="shared" si="3"/>
        <v>851070</v>
      </c>
      <c r="AX44" s="129">
        <f t="shared" si="3"/>
        <v>1890566</v>
      </c>
      <c r="AY44" s="129">
        <f t="shared" si="3"/>
        <v>754411</v>
      </c>
      <c r="AZ44" s="129">
        <f t="shared" si="3"/>
        <v>666854</v>
      </c>
      <c r="BA44" s="129">
        <f t="shared" si="3"/>
        <v>1421265</v>
      </c>
      <c r="BB44" s="129">
        <f t="shared" si="3"/>
        <v>43791</v>
      </c>
      <c r="BC44" s="129">
        <f t="shared" si="3"/>
        <v>33447</v>
      </c>
      <c r="BD44" s="129">
        <f t="shared" si="3"/>
        <v>77238</v>
      </c>
      <c r="BE44" s="129">
        <f t="shared" si="3"/>
        <v>798202</v>
      </c>
      <c r="BF44" s="129">
        <f t="shared" si="3"/>
        <v>700301</v>
      </c>
      <c r="BG44" s="129">
        <f t="shared" si="3"/>
        <v>1498503</v>
      </c>
      <c r="BH44" s="130">
        <f>BE44/AV44*100</f>
        <v>76.78740466533782</v>
      </c>
      <c r="BI44" s="130">
        <f>BF44/AW44*100</f>
        <v>82.28477093541072</v>
      </c>
      <c r="BJ44" s="130">
        <f>BG44/AX44*100</f>
        <v>79.26213631261749</v>
      </c>
      <c r="BK44" s="129">
        <f aca="true" t="shared" si="4" ref="BK44:BV44">SUM(BK9:BK43)</f>
        <v>142530</v>
      </c>
      <c r="BL44" s="129">
        <f t="shared" si="4"/>
        <v>90935</v>
      </c>
      <c r="BM44" s="129">
        <f t="shared" si="4"/>
        <v>233465</v>
      </c>
      <c r="BN44" s="129">
        <f t="shared" si="4"/>
        <v>35976</v>
      </c>
      <c r="BO44" s="129">
        <f t="shared" si="4"/>
        <v>21074</v>
      </c>
      <c r="BP44" s="129">
        <f t="shared" si="4"/>
        <v>57050</v>
      </c>
      <c r="BQ44" s="129">
        <f t="shared" si="4"/>
        <v>21331</v>
      </c>
      <c r="BR44" s="129">
        <f t="shared" si="4"/>
        <v>16901</v>
      </c>
      <c r="BS44" s="129">
        <f t="shared" si="4"/>
        <v>38232</v>
      </c>
      <c r="BT44" s="129">
        <f t="shared" si="4"/>
        <v>57307</v>
      </c>
      <c r="BU44" s="129">
        <f t="shared" si="4"/>
        <v>37975</v>
      </c>
      <c r="BV44" s="129">
        <f t="shared" si="4"/>
        <v>95282</v>
      </c>
      <c r="BW44" s="130">
        <f>BT44/BK44*100</f>
        <v>40.2069739703922</v>
      </c>
      <c r="BX44" s="130">
        <f>BU44/BL44*100</f>
        <v>41.760598229504595</v>
      </c>
      <c r="BY44" s="130">
        <f>BV44/BM44*100</f>
        <v>40.8121131647142</v>
      </c>
      <c r="BZ44" s="129">
        <f aca="true" t="shared" si="5" ref="BZ44:CK44">SUM(BZ9:BZ43)</f>
        <v>1182026</v>
      </c>
      <c r="CA44" s="129">
        <f t="shared" si="5"/>
        <v>942005</v>
      </c>
      <c r="CB44" s="129">
        <f t="shared" si="5"/>
        <v>2124031</v>
      </c>
      <c r="CC44" s="129">
        <f t="shared" si="5"/>
        <v>790387</v>
      </c>
      <c r="CD44" s="129">
        <f t="shared" si="5"/>
        <v>687928</v>
      </c>
      <c r="CE44" s="129">
        <f t="shared" si="5"/>
        <v>1478315</v>
      </c>
      <c r="CF44" s="129">
        <f t="shared" si="5"/>
        <v>65122</v>
      </c>
      <c r="CG44" s="129">
        <f t="shared" si="5"/>
        <v>50348</v>
      </c>
      <c r="CH44" s="129">
        <f t="shared" si="5"/>
        <v>115470</v>
      </c>
      <c r="CI44" s="129">
        <f t="shared" si="5"/>
        <v>855509</v>
      </c>
      <c r="CJ44" s="129">
        <f t="shared" si="5"/>
        <v>738276</v>
      </c>
      <c r="CK44" s="129">
        <f t="shared" si="5"/>
        <v>1593785</v>
      </c>
      <c r="CL44" s="130">
        <f>CI44/BZ44*100</f>
        <v>72.37649594848168</v>
      </c>
      <c r="CM44" s="130">
        <f>CJ44/CA44*100</f>
        <v>78.37283241596383</v>
      </c>
      <c r="CN44" s="130">
        <f>CK44/CB44*100</f>
        <v>75.03586341253965</v>
      </c>
      <c r="CO44" s="129">
        <f aca="true" t="shared" si="6" ref="CO44:CZ44">SUM(CO9:CO43)</f>
        <v>395749</v>
      </c>
      <c r="CP44" s="129">
        <f t="shared" si="6"/>
        <v>323373</v>
      </c>
      <c r="CQ44" s="129">
        <f t="shared" si="6"/>
        <v>719122</v>
      </c>
      <c r="CR44" s="129">
        <f t="shared" si="6"/>
        <v>262411</v>
      </c>
      <c r="CS44" s="129">
        <f t="shared" si="6"/>
        <v>229210</v>
      </c>
      <c r="CT44" s="129">
        <f t="shared" si="6"/>
        <v>491621</v>
      </c>
      <c r="CU44" s="129">
        <f t="shared" si="6"/>
        <v>21340</v>
      </c>
      <c r="CV44" s="129">
        <f t="shared" si="6"/>
        <v>17234</v>
      </c>
      <c r="CW44" s="129">
        <f t="shared" si="6"/>
        <v>38574</v>
      </c>
      <c r="CX44" s="129">
        <f t="shared" si="6"/>
        <v>283751</v>
      </c>
      <c r="CY44" s="129">
        <f t="shared" si="6"/>
        <v>246444</v>
      </c>
      <c r="CZ44" s="129">
        <f t="shared" si="6"/>
        <v>530195</v>
      </c>
      <c r="DA44" s="130">
        <f>CX44/CO44*100</f>
        <v>71.69973897596708</v>
      </c>
      <c r="DB44" s="130">
        <f>CY44/CP44*100</f>
        <v>76.21044428570103</v>
      </c>
      <c r="DC44" s="130">
        <f>CZ44/CQ44*100</f>
        <v>73.72810176854553</v>
      </c>
      <c r="DD44" s="129">
        <f aca="true" t="shared" si="7" ref="DD44:DO44">SUM(DD9:DD43)</f>
        <v>74187</v>
      </c>
      <c r="DE44" s="129">
        <f t="shared" si="7"/>
        <v>48600</v>
      </c>
      <c r="DF44" s="129">
        <f t="shared" si="7"/>
        <v>122787</v>
      </c>
      <c r="DG44" s="129">
        <f t="shared" si="7"/>
        <v>19343</v>
      </c>
      <c r="DH44" s="129">
        <f t="shared" si="7"/>
        <v>12976</v>
      </c>
      <c r="DI44" s="129">
        <f t="shared" si="7"/>
        <v>32319</v>
      </c>
      <c r="DJ44" s="129">
        <f t="shared" si="7"/>
        <v>9449</v>
      </c>
      <c r="DK44" s="129">
        <f t="shared" si="7"/>
        <v>6774</v>
      </c>
      <c r="DL44" s="129">
        <f t="shared" si="7"/>
        <v>16223</v>
      </c>
      <c r="DM44" s="129">
        <f t="shared" si="7"/>
        <v>28792</v>
      </c>
      <c r="DN44" s="129">
        <f t="shared" si="7"/>
        <v>19750</v>
      </c>
      <c r="DO44" s="129">
        <f t="shared" si="7"/>
        <v>48542</v>
      </c>
      <c r="DP44" s="130">
        <f>DM44/DD44*100</f>
        <v>38.81003410300996</v>
      </c>
      <c r="DQ44" s="130">
        <f>DN44/DE44*100</f>
        <v>40.63786008230453</v>
      </c>
      <c r="DR44" s="130">
        <f>DO44/DF44*100</f>
        <v>39.53350110353702</v>
      </c>
      <c r="DS44" s="129">
        <f aca="true" t="shared" si="8" ref="DS44:ED44">SUM(DS9:DS43)</f>
        <v>469936</v>
      </c>
      <c r="DT44" s="129">
        <f t="shared" si="8"/>
        <v>371973</v>
      </c>
      <c r="DU44" s="129">
        <f t="shared" si="8"/>
        <v>841909</v>
      </c>
      <c r="DV44" s="129">
        <f t="shared" si="8"/>
        <v>281754</v>
      </c>
      <c r="DW44" s="129">
        <f t="shared" si="8"/>
        <v>242186</v>
      </c>
      <c r="DX44" s="129">
        <f t="shared" si="8"/>
        <v>523940</v>
      </c>
      <c r="DY44" s="129">
        <f t="shared" si="8"/>
        <v>30789</v>
      </c>
      <c r="DZ44" s="129">
        <f t="shared" si="8"/>
        <v>24008</v>
      </c>
      <c r="EA44" s="129">
        <f t="shared" si="8"/>
        <v>54797</v>
      </c>
      <c r="EB44" s="129">
        <f t="shared" si="8"/>
        <v>312543</v>
      </c>
      <c r="EC44" s="129">
        <f t="shared" si="8"/>
        <v>266194</v>
      </c>
      <c r="ED44" s="129">
        <f t="shared" si="8"/>
        <v>578737</v>
      </c>
      <c r="EE44" s="130">
        <f>EB44/DS44*100</f>
        <v>66.50756698784515</v>
      </c>
      <c r="EF44" s="130">
        <f>EC44/DT44*100</f>
        <v>71.5627209501765</v>
      </c>
      <c r="EG44" s="130">
        <f>ED44/DU44*100</f>
        <v>68.74103970856707</v>
      </c>
      <c r="EH44" s="129">
        <f aca="true" t="shared" si="9" ref="EH44:EP44">SUM(EH9:EH43)</f>
        <v>5718974</v>
      </c>
      <c r="EI44" s="129">
        <f t="shared" si="9"/>
        <v>4972230</v>
      </c>
      <c r="EJ44" s="129">
        <f t="shared" si="9"/>
        <v>10694106</v>
      </c>
      <c r="EK44" s="129">
        <f t="shared" si="9"/>
        <v>543809</v>
      </c>
      <c r="EL44" s="129">
        <f t="shared" si="9"/>
        <v>630146</v>
      </c>
      <c r="EM44" s="129">
        <f t="shared" si="9"/>
        <v>1173955</v>
      </c>
      <c r="EN44" s="129">
        <f t="shared" si="9"/>
        <v>1575453</v>
      </c>
      <c r="EO44" s="129">
        <f t="shared" si="9"/>
        <v>1555907</v>
      </c>
      <c r="EP44" s="129">
        <f t="shared" si="9"/>
        <v>3131360</v>
      </c>
      <c r="EQ44" s="130">
        <f>EK44/EH44%</f>
        <v>9.508855959128333</v>
      </c>
      <c r="ER44" s="130">
        <f>EL44/EI44%</f>
        <v>12.67330755013344</v>
      </c>
      <c r="ES44" s="130">
        <f>EM44/EJ44%</f>
        <v>10.97758896349073</v>
      </c>
      <c r="ET44" s="130">
        <f>EN44/EH44%</f>
        <v>27.547825886251626</v>
      </c>
      <c r="EU44" s="130">
        <f>EO44/EI44%</f>
        <v>31.291935409263044</v>
      </c>
      <c r="EV44" s="130">
        <f>EP44/EJ44%</f>
        <v>29.28117600480115</v>
      </c>
      <c r="EW44" s="129">
        <f aca="true" t="shared" si="10" ref="EW44:FE44">SUM(EW9:EW43)</f>
        <v>855509</v>
      </c>
      <c r="EX44" s="129">
        <f t="shared" si="10"/>
        <v>738276</v>
      </c>
      <c r="EY44" s="129">
        <f t="shared" si="10"/>
        <v>1593785</v>
      </c>
      <c r="EZ44" s="129">
        <f t="shared" si="10"/>
        <v>40795</v>
      </c>
      <c r="FA44" s="129">
        <f t="shared" si="10"/>
        <v>46400</v>
      </c>
      <c r="FB44" s="129">
        <f t="shared" si="10"/>
        <v>87195</v>
      </c>
      <c r="FC44" s="129">
        <f t="shared" si="10"/>
        <v>198525</v>
      </c>
      <c r="FD44" s="129">
        <f t="shared" si="10"/>
        <v>194331</v>
      </c>
      <c r="FE44" s="129">
        <f t="shared" si="10"/>
        <v>392856</v>
      </c>
      <c r="FF44" s="130">
        <f>EZ44/EW44%</f>
        <v>4.768506234300282</v>
      </c>
      <c r="FG44" s="130">
        <f>FA44/EX44%</f>
        <v>6.28491241757825</v>
      </c>
      <c r="FH44" s="130">
        <f>FB44/EY44%</f>
        <v>5.470938677425123</v>
      </c>
      <c r="FI44" s="130">
        <f>FC44/EW44%</f>
        <v>23.20548351916812</v>
      </c>
      <c r="FJ44" s="130">
        <f>FD44/EX44%</f>
        <v>26.322269720267215</v>
      </c>
      <c r="FK44" s="130">
        <f>FE44/EY44%</f>
        <v>24.649246918499045</v>
      </c>
      <c r="FL44" s="129">
        <f aca="true" t="shared" si="11" ref="FL44:FT44">SUM(FL9:FL43)</f>
        <v>312543</v>
      </c>
      <c r="FM44" s="129">
        <f t="shared" si="11"/>
        <v>266194</v>
      </c>
      <c r="FN44" s="129">
        <f t="shared" si="11"/>
        <v>578737</v>
      </c>
      <c r="FO44" s="129">
        <f t="shared" si="11"/>
        <v>11765</v>
      </c>
      <c r="FP44" s="129">
        <f t="shared" si="11"/>
        <v>12195</v>
      </c>
      <c r="FQ44" s="129">
        <f t="shared" si="11"/>
        <v>23960</v>
      </c>
      <c r="FR44" s="129">
        <f t="shared" si="11"/>
        <v>51594</v>
      </c>
      <c r="FS44" s="129">
        <f t="shared" si="11"/>
        <v>51938</v>
      </c>
      <c r="FT44" s="129">
        <f t="shared" si="11"/>
        <v>103532</v>
      </c>
      <c r="FU44" s="130">
        <f>FO44/FL44%</f>
        <v>3.764282034792013</v>
      </c>
      <c r="FV44" s="130">
        <f>FP44/FM44%</f>
        <v>4.58124525721842</v>
      </c>
      <c r="FW44" s="130">
        <f>FQ44/FN44%</f>
        <v>4.140049798094817</v>
      </c>
      <c r="FX44" s="130">
        <f>FR44/FL44%</f>
        <v>16.507808525546885</v>
      </c>
      <c r="FY44" s="130">
        <f>FS44/FM44%</f>
        <v>19.511333839230034</v>
      </c>
      <c r="FZ44" s="130">
        <f>FT44/FN44%</f>
        <v>17.88930032121672</v>
      </c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10" customFormat="1" ht="17.25" customHeight="1">
      <c r="A45" s="51"/>
      <c r="B45" s="52"/>
      <c r="C45" s="159" t="s">
        <v>55</v>
      </c>
      <c r="D45" s="52"/>
      <c r="E45" s="68"/>
      <c r="F45" s="52"/>
      <c r="G45" s="52"/>
      <c r="H45" s="68"/>
      <c r="I45" s="52"/>
      <c r="J45" s="52"/>
      <c r="K45" s="68"/>
      <c r="L45" s="52"/>
      <c r="M45" s="52"/>
      <c r="N45" s="68"/>
      <c r="O45" s="68"/>
      <c r="P45" s="68"/>
      <c r="Q45" s="68"/>
      <c r="R45" s="162" t="s">
        <v>89</v>
      </c>
      <c r="T45" s="70"/>
      <c r="W45" s="70"/>
      <c r="Z45" s="70"/>
      <c r="AC45" s="70"/>
      <c r="AD45" s="70"/>
      <c r="AE45" s="70"/>
      <c r="AF45" s="70"/>
      <c r="AG45" s="159" t="s">
        <v>55</v>
      </c>
      <c r="AR45" s="70"/>
      <c r="AS45" s="70"/>
      <c r="AT45" s="70"/>
      <c r="AU45" s="70"/>
      <c r="AV45" s="162" t="s">
        <v>89</v>
      </c>
      <c r="AX45" s="70"/>
      <c r="BA45" s="70"/>
      <c r="BD45" s="70"/>
      <c r="BH45" s="70"/>
      <c r="BI45" s="70"/>
      <c r="BJ45" s="70"/>
      <c r="BK45" s="162" t="s">
        <v>89</v>
      </c>
      <c r="BM45" s="70"/>
      <c r="BP45" s="70"/>
      <c r="BS45" s="70"/>
      <c r="BV45" s="70"/>
      <c r="BW45" s="70"/>
      <c r="BX45" s="70"/>
      <c r="BY45" s="70"/>
      <c r="BZ45" s="162" t="s">
        <v>89</v>
      </c>
      <c r="CL45" s="70"/>
      <c r="CM45" s="70"/>
      <c r="CN45" s="70"/>
      <c r="CO45" s="162" t="s">
        <v>89</v>
      </c>
      <c r="CQ45" s="70"/>
      <c r="CT45" s="70"/>
      <c r="CW45" s="70"/>
      <c r="DA45" s="70"/>
      <c r="DB45" s="70"/>
      <c r="DC45" s="70"/>
      <c r="DD45" s="162" t="s">
        <v>89</v>
      </c>
      <c r="DF45" s="70"/>
      <c r="DI45" s="70"/>
      <c r="DL45" s="70"/>
      <c r="DP45" s="70"/>
      <c r="DQ45" s="70"/>
      <c r="DR45" s="70"/>
      <c r="DS45" s="162" t="s">
        <v>89</v>
      </c>
      <c r="EE45" s="70"/>
      <c r="EF45" s="70"/>
      <c r="EG45" s="70"/>
      <c r="EH45" s="163" t="s">
        <v>71</v>
      </c>
      <c r="EI45" s="26"/>
      <c r="EJ45" s="26"/>
      <c r="EM45" s="70"/>
      <c r="EP45" s="70"/>
      <c r="EW45" s="164" t="s">
        <v>71</v>
      </c>
      <c r="FB45" s="70"/>
      <c r="FE45" s="70"/>
      <c r="FL45" s="164" t="s">
        <v>71</v>
      </c>
      <c r="FP45" s="82"/>
      <c r="FQ45" s="70"/>
      <c r="FT45" s="70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3:168" ht="15">
      <c r="C46" s="159" t="s">
        <v>89</v>
      </c>
      <c r="D46" s="27"/>
      <c r="E46" s="67"/>
      <c r="F46" s="27"/>
      <c r="G46" s="27"/>
      <c r="H46" s="67"/>
      <c r="I46" s="52"/>
      <c r="J46" s="52"/>
      <c r="K46" s="68"/>
      <c r="O46" s="76"/>
      <c r="P46" s="76"/>
      <c r="Q46" s="76"/>
      <c r="R46" s="162"/>
      <c r="AG46" s="159" t="s">
        <v>89</v>
      </c>
      <c r="AR46" s="63"/>
      <c r="AS46" s="63"/>
      <c r="AT46" s="63"/>
      <c r="AU46" s="63"/>
      <c r="AV46" s="162" t="s">
        <v>72</v>
      </c>
      <c r="BH46" s="63"/>
      <c r="BI46" s="63"/>
      <c r="BJ46" s="63"/>
      <c r="BK46" s="162"/>
      <c r="BW46" s="63"/>
      <c r="BX46" s="63"/>
      <c r="BY46" s="63"/>
      <c r="BZ46" s="162" t="s">
        <v>72</v>
      </c>
      <c r="CA46" s="18"/>
      <c r="CB46" s="18"/>
      <c r="CI46" s="18"/>
      <c r="CJ46" s="18"/>
      <c r="CK46" s="18"/>
      <c r="CL46" s="63"/>
      <c r="CM46" s="63"/>
      <c r="CN46" s="63"/>
      <c r="CO46" s="162" t="s">
        <v>72</v>
      </c>
      <c r="DA46" s="63"/>
      <c r="DB46" s="63"/>
      <c r="DC46" s="63"/>
      <c r="DD46" s="162"/>
      <c r="DP46" s="63"/>
      <c r="DQ46" s="63"/>
      <c r="DR46" s="63"/>
      <c r="DS46" s="162" t="s">
        <v>72</v>
      </c>
      <c r="DT46" s="18"/>
      <c r="DU46" s="18"/>
      <c r="EB46" s="18"/>
      <c r="EC46" s="18"/>
      <c r="ED46" s="18"/>
      <c r="EE46" s="63"/>
      <c r="EF46" s="63"/>
      <c r="EG46" s="63"/>
      <c r="EH46" s="163" t="s">
        <v>55</v>
      </c>
      <c r="EW46" s="164" t="s">
        <v>55</v>
      </c>
      <c r="FL46" s="164" t="s">
        <v>55</v>
      </c>
    </row>
    <row r="47" spans="3:182" ht="14.25">
      <c r="C47" s="159" t="s">
        <v>72</v>
      </c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62"/>
      <c r="AG47" s="159" t="s">
        <v>72</v>
      </c>
      <c r="AR47" s="63"/>
      <c r="AS47" s="63"/>
      <c r="AT47" s="63"/>
      <c r="AU47" s="63"/>
      <c r="BH47" s="63"/>
      <c r="BI47" s="63"/>
      <c r="BJ47" s="63"/>
      <c r="BW47" s="63"/>
      <c r="BX47" s="63"/>
      <c r="BY47" s="63"/>
      <c r="CL47" s="63"/>
      <c r="CM47" s="63"/>
      <c r="CN47" s="63"/>
      <c r="CO47" s="161"/>
      <c r="DA47" s="63"/>
      <c r="DB47" s="63"/>
      <c r="DC47" s="63"/>
      <c r="DP47" s="63"/>
      <c r="DQ47" s="63"/>
      <c r="DR47" s="63"/>
      <c r="EE47" s="63"/>
      <c r="EF47" s="63"/>
      <c r="EG47" s="63"/>
      <c r="EH47" s="163" t="s">
        <v>89</v>
      </c>
      <c r="EQ47" s="18"/>
      <c r="ER47" s="18"/>
      <c r="ES47" s="18"/>
      <c r="ET47" s="18"/>
      <c r="EU47" s="18"/>
      <c r="EV47" s="18"/>
      <c r="EW47" s="164" t="s">
        <v>89</v>
      </c>
      <c r="FF47" s="18"/>
      <c r="FG47" s="18"/>
      <c r="FH47" s="18"/>
      <c r="FI47" s="18"/>
      <c r="FJ47" s="18"/>
      <c r="FK47" s="18"/>
      <c r="FL47" s="164" t="s">
        <v>89</v>
      </c>
      <c r="FU47" s="18"/>
      <c r="FV47" s="18"/>
      <c r="FW47" s="18"/>
      <c r="FX47" s="18"/>
      <c r="FY47" s="18"/>
      <c r="FZ47" s="18"/>
    </row>
    <row r="48" spans="3:182" ht="14.25"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62"/>
      <c r="AR48" s="63"/>
      <c r="AS48" s="63"/>
      <c r="AT48" s="63"/>
      <c r="AU48" s="63"/>
      <c r="BH48" s="63"/>
      <c r="BI48" s="63"/>
      <c r="BJ48" s="63"/>
      <c r="BK48" s="162"/>
      <c r="BW48" s="63"/>
      <c r="BX48" s="63"/>
      <c r="BY48" s="63"/>
      <c r="CL48" s="63"/>
      <c r="CM48" s="63"/>
      <c r="CN48" s="63"/>
      <c r="CO48" s="161"/>
      <c r="DA48" s="63"/>
      <c r="DB48" s="63"/>
      <c r="DC48" s="63"/>
      <c r="DP48" s="63"/>
      <c r="DQ48" s="63"/>
      <c r="DR48" s="63"/>
      <c r="EE48" s="63"/>
      <c r="EF48" s="63"/>
      <c r="EG48" s="63"/>
      <c r="EH48" s="163" t="s">
        <v>72</v>
      </c>
      <c r="EQ48" s="18"/>
      <c r="ER48" s="18"/>
      <c r="ES48" s="18"/>
      <c r="ET48" s="18"/>
      <c r="EU48" s="18"/>
      <c r="EV48" s="18"/>
      <c r="EW48" s="164" t="s">
        <v>72</v>
      </c>
      <c r="FF48" s="18"/>
      <c r="FG48" s="18"/>
      <c r="FH48" s="18"/>
      <c r="FI48" s="18"/>
      <c r="FJ48" s="18"/>
      <c r="FK48" s="18"/>
      <c r="FL48" s="164" t="s">
        <v>72</v>
      </c>
      <c r="FU48" s="18"/>
      <c r="FV48" s="18"/>
      <c r="FW48" s="18"/>
      <c r="FX48" s="18"/>
      <c r="FY48" s="18"/>
      <c r="FZ48" s="18"/>
    </row>
  </sheetData>
  <sheetProtection/>
  <protectedRanges>
    <protectedRange sqref="C10:D10" name="Range1_2"/>
    <protectedRange sqref="C29:D40 C14:D14 C16:D17 C19:D25 C27:D27" name="Range1_1_2"/>
    <protectedRange sqref="C43:D43 C12:D12" name="Range1_1_4_1"/>
    <protectedRange sqref="C15:D15" name="Range1_1_1_1"/>
    <protectedRange sqref="C26:D26" name="Range1_1_5_1"/>
    <protectedRange sqref="C13:D13" name="Range1_1"/>
    <protectedRange sqref="C28:D28" name="Range1_1_3"/>
  </protectedRanges>
  <mergeCells count="129">
    <mergeCell ref="FU3:FZ4"/>
    <mergeCell ref="FU5:FW5"/>
    <mergeCell ref="FX5:FZ5"/>
    <mergeCell ref="FL3:FN5"/>
    <mergeCell ref="FO3:FT4"/>
    <mergeCell ref="EQ5:ES5"/>
    <mergeCell ref="ET5:EV5"/>
    <mergeCell ref="EZ5:FB5"/>
    <mergeCell ref="FC5:FE5"/>
    <mergeCell ref="FF5:FH5"/>
    <mergeCell ref="FI5:FK5"/>
    <mergeCell ref="FR5:FT5"/>
    <mergeCell ref="EB5:ED5"/>
    <mergeCell ref="FL8:FZ8"/>
    <mergeCell ref="EW8:FK8"/>
    <mergeCell ref="EH8:EV8"/>
    <mergeCell ref="DS8:EG8"/>
    <mergeCell ref="FL2:FZ2"/>
    <mergeCell ref="EW2:FK2"/>
    <mergeCell ref="DS2:EG2"/>
    <mergeCell ref="EH3:EJ5"/>
    <mergeCell ref="EK5:EM5"/>
    <mergeCell ref="EN5:EP5"/>
    <mergeCell ref="EK3:EP4"/>
    <mergeCell ref="FO5:FQ5"/>
    <mergeCell ref="EQ3:EV4"/>
    <mergeCell ref="EW3:EY5"/>
    <mergeCell ref="EZ3:FE4"/>
    <mergeCell ref="FF3:FK4"/>
    <mergeCell ref="R1:AF1"/>
    <mergeCell ref="AG1:AU1"/>
    <mergeCell ref="AV1:BJ1"/>
    <mergeCell ref="BK1:BY1"/>
    <mergeCell ref="BZ1:CN1"/>
    <mergeCell ref="CO1:DC1"/>
    <mergeCell ref="DD1:DR1"/>
    <mergeCell ref="DS1:EG1"/>
    <mergeCell ref="R3:AC3"/>
    <mergeCell ref="AD3:AF5"/>
    <mergeCell ref="C4:E5"/>
    <mergeCell ref="R4:T5"/>
    <mergeCell ref="U4:AC4"/>
    <mergeCell ref="X5:Z5"/>
    <mergeCell ref="F4:N4"/>
    <mergeCell ref="C2:Q2"/>
    <mergeCell ref="AG2:AU2"/>
    <mergeCell ref="AV2:BJ2"/>
    <mergeCell ref="BK2:BY2"/>
    <mergeCell ref="BZ2:CN2"/>
    <mergeCell ref="F5:H5"/>
    <mergeCell ref="I5:K5"/>
    <mergeCell ref="L5:N5"/>
    <mergeCell ref="U5:W5"/>
    <mergeCell ref="R2:AF2"/>
    <mergeCell ref="CO2:DC2"/>
    <mergeCell ref="DD2:DR2"/>
    <mergeCell ref="AV4:AX5"/>
    <mergeCell ref="DS3:ED3"/>
    <mergeCell ref="EE3:EG5"/>
    <mergeCell ref="DA3:DC5"/>
    <mergeCell ref="DD3:DO3"/>
    <mergeCell ref="CO4:CQ5"/>
    <mergeCell ref="DP3:DR5"/>
    <mergeCell ref="DD4:DF5"/>
    <mergeCell ref="DG4:DO4"/>
    <mergeCell ref="CR5:CT5"/>
    <mergeCell ref="CU5:CW5"/>
    <mergeCell ref="CO3:CZ3"/>
    <mergeCell ref="DG5:DI5"/>
    <mergeCell ref="CR4:CZ4"/>
    <mergeCell ref="A8:B8"/>
    <mergeCell ref="C8:Q8"/>
    <mergeCell ref="R8:AF8"/>
    <mergeCell ref="AG8:AU8"/>
    <mergeCell ref="AP5:AR5"/>
    <mergeCell ref="AV8:BJ8"/>
    <mergeCell ref="A3:A6"/>
    <mergeCell ref="B3:B6"/>
    <mergeCell ref="C3:N3"/>
    <mergeCell ref="O3:Q5"/>
    <mergeCell ref="AG3:AR3"/>
    <mergeCell ref="AS3:AU5"/>
    <mergeCell ref="AY4:BG4"/>
    <mergeCell ref="CX5:CZ5"/>
    <mergeCell ref="AY5:BA5"/>
    <mergeCell ref="BH3:BJ5"/>
    <mergeCell ref="CL3:CN5"/>
    <mergeCell ref="BK3:BV3"/>
    <mergeCell ref="AV3:BG3"/>
    <mergeCell ref="BK4:BM5"/>
    <mergeCell ref="BW3:BY5"/>
    <mergeCell ref="BZ4:CB5"/>
    <mergeCell ref="BQ5:BS5"/>
    <mergeCell ref="BT5:BV5"/>
    <mergeCell ref="BZ3:CK3"/>
    <mergeCell ref="CC5:CE5"/>
    <mergeCell ref="CC4:CK4"/>
    <mergeCell ref="CF5:CH5"/>
    <mergeCell ref="CI5:CK5"/>
    <mergeCell ref="DD8:DR8"/>
    <mergeCell ref="BN5:BP5"/>
    <mergeCell ref="BN4:BV4"/>
    <mergeCell ref="AA5:AC5"/>
    <mergeCell ref="AJ5:AL5"/>
    <mergeCell ref="AG4:AI5"/>
    <mergeCell ref="AJ4:AR4"/>
    <mergeCell ref="AM5:AO5"/>
    <mergeCell ref="BB5:BD5"/>
    <mergeCell ref="BE5:BG5"/>
    <mergeCell ref="BK11:BY11"/>
    <mergeCell ref="DV4:ED4"/>
    <mergeCell ref="DJ5:DL5"/>
    <mergeCell ref="DM5:DO5"/>
    <mergeCell ref="DV5:DX5"/>
    <mergeCell ref="BK8:BY8"/>
    <mergeCell ref="BZ8:CN8"/>
    <mergeCell ref="DY5:EA5"/>
    <mergeCell ref="DS4:DU5"/>
    <mergeCell ref="CO8:DC8"/>
    <mergeCell ref="BZ11:CN11"/>
    <mergeCell ref="CO11:DC11"/>
    <mergeCell ref="DD11:DR11"/>
    <mergeCell ref="DS11:EG11"/>
    <mergeCell ref="A44:B44"/>
    <mergeCell ref="A11:B11"/>
    <mergeCell ref="C11:Q11"/>
    <mergeCell ref="R11:AF11"/>
    <mergeCell ref="AG11:AU11"/>
    <mergeCell ref="AV11:BJ11"/>
  </mergeCells>
  <printOptions horizontalCentered="1"/>
  <pageMargins left="0" right="0" top="0" bottom="0" header="0.31496062992125984" footer="0.5511811023622047"/>
  <pageSetup firstPageNumber="1" useFirstPageNumber="1" orientation="landscape" paperSize="9" scale="75" r:id="rId1"/>
  <headerFooter alignWithMargins="0">
    <oddFooter>&amp;C&amp;"Cambria,Regular"XII-&amp;P</oddFooter>
  </headerFooter>
  <rowBreaks count="1" manualBreakCount="1">
    <brk id="26" max="241" man="1"/>
  </rowBreaks>
  <colBreaks count="11" manualBreakCount="11">
    <brk id="17" max="47" man="1"/>
    <brk id="32" max="47" man="1"/>
    <brk id="47" max="47" man="1"/>
    <brk id="62" max="47" man="1"/>
    <brk id="77" max="47" man="1"/>
    <brk id="92" max="47" man="1"/>
    <brk id="107" max="47" man="1"/>
    <brk id="122" max="47" man="1"/>
    <brk id="137" max="47" man="1"/>
    <brk id="152" max="47" man="1"/>
    <brk id="167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M193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/>
  <cols>
    <col min="1" max="1" width="4.28125" style="0" customWidth="1"/>
    <col min="2" max="2" width="24.421875" style="0" customWidth="1"/>
    <col min="3" max="17" width="8.7109375" style="0" customWidth="1"/>
    <col min="18" max="18" width="10.28125" style="0" customWidth="1"/>
    <col min="19" max="20" width="8.7109375" style="0" customWidth="1"/>
    <col min="21" max="21" width="8.8515625" style="5" customWidth="1"/>
    <col min="22" max="22" width="9.421875" style="5" customWidth="1"/>
    <col min="23" max="23" width="8.8515625" style="5" customWidth="1"/>
    <col min="24" max="24" width="8.140625" style="5" customWidth="1"/>
    <col min="25" max="25" width="6.8515625" style="5" customWidth="1"/>
    <col min="26" max="29" width="8.140625" style="5" customWidth="1"/>
    <col min="30" max="35" width="6.8515625" style="5" customWidth="1"/>
    <col min="36" max="36" width="8.8515625" style="5" customWidth="1"/>
    <col min="37" max="37" width="8.140625" style="5" customWidth="1"/>
    <col min="38" max="38" width="8.8515625" style="5" customWidth="1"/>
    <col min="39" max="39" width="8.140625" style="5" customWidth="1"/>
    <col min="40" max="40" width="6.8515625" style="5" customWidth="1"/>
    <col min="41" max="42" width="8.140625" style="5" customWidth="1"/>
    <col min="43" max="43" width="7.00390625" style="5" customWidth="1"/>
    <col min="44" max="44" width="8.140625" style="5" customWidth="1"/>
    <col min="45" max="50" width="6.8515625" style="5" customWidth="1"/>
    <col min="51" max="51" width="8.8515625" style="5" customWidth="1"/>
    <col min="52" max="52" width="8.140625" style="5" customWidth="1"/>
    <col min="53" max="53" width="8.8515625" style="5" customWidth="1"/>
    <col min="54" max="54" width="8.140625" style="5" customWidth="1"/>
    <col min="55" max="55" width="6.8515625" style="5" customWidth="1"/>
    <col min="56" max="57" width="8.140625" style="5" customWidth="1"/>
    <col min="58" max="58" width="7.00390625" style="5" customWidth="1"/>
    <col min="59" max="59" width="8.140625" style="5" customWidth="1"/>
    <col min="60" max="65" width="6.8515625" style="5" customWidth="1"/>
  </cols>
  <sheetData>
    <row r="1" spans="1:65" ht="23.25" customHeight="1">
      <c r="A1" s="35"/>
      <c r="B1" s="35"/>
      <c r="C1" s="36" t="s">
        <v>69</v>
      </c>
      <c r="D1" s="35"/>
      <c r="E1" s="35"/>
      <c r="F1" s="35"/>
      <c r="G1" s="35"/>
      <c r="H1" s="35"/>
      <c r="I1" s="35"/>
      <c r="J1" s="35"/>
      <c r="K1" s="35"/>
      <c r="L1" s="56"/>
      <c r="M1" s="231"/>
      <c r="N1" s="231"/>
      <c r="O1" s="231"/>
      <c r="P1" s="231"/>
      <c r="Q1" s="231"/>
      <c r="R1" s="231"/>
      <c r="S1" s="231"/>
      <c r="T1" s="231"/>
      <c r="U1" s="36" t="s">
        <v>69</v>
      </c>
      <c r="V1" s="36"/>
      <c r="W1" s="36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6"/>
      <c r="AJ1" s="36" t="s">
        <v>69</v>
      </c>
      <c r="AK1" s="36"/>
      <c r="AL1" s="36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6"/>
      <c r="AY1" s="36" t="s">
        <v>69</v>
      </c>
      <c r="AZ1" s="36"/>
      <c r="BA1" s="36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6"/>
    </row>
    <row r="2" spans="1:65" s="1" customFormat="1" ht="30" customHeight="1">
      <c r="A2" s="38"/>
      <c r="B2" s="38"/>
      <c r="C2" s="39" t="s">
        <v>104</v>
      </c>
      <c r="D2" s="39"/>
      <c r="E2" s="39"/>
      <c r="F2" s="39"/>
      <c r="G2" s="39"/>
      <c r="H2" s="39"/>
      <c r="I2" s="39"/>
      <c r="J2" s="39"/>
      <c r="K2" s="39"/>
      <c r="L2" s="40"/>
      <c r="M2" s="40"/>
      <c r="N2" s="39"/>
      <c r="O2" s="39"/>
      <c r="P2" s="39"/>
      <c r="Q2" s="39"/>
      <c r="R2" s="39"/>
      <c r="S2" s="39"/>
      <c r="T2" s="39"/>
      <c r="U2" s="40" t="s">
        <v>105</v>
      </c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0" t="s">
        <v>106</v>
      </c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0" t="s">
        <v>107</v>
      </c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</row>
    <row r="3" spans="1:65" s="3" customFormat="1" ht="19.5" customHeight="1">
      <c r="A3" s="218" t="s">
        <v>18</v>
      </c>
      <c r="B3" s="218" t="s">
        <v>0</v>
      </c>
      <c r="C3" s="220" t="s">
        <v>1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0" t="s">
        <v>1</v>
      </c>
      <c r="P3" s="221"/>
      <c r="Q3" s="221"/>
      <c r="R3" s="221"/>
      <c r="S3" s="221"/>
      <c r="T3" s="221"/>
      <c r="U3" s="222" t="s">
        <v>29</v>
      </c>
      <c r="V3" s="223"/>
      <c r="W3" s="224"/>
      <c r="X3" s="222" t="s">
        <v>30</v>
      </c>
      <c r="Y3" s="223"/>
      <c r="Z3" s="223"/>
      <c r="AA3" s="223"/>
      <c r="AB3" s="223"/>
      <c r="AC3" s="224"/>
      <c r="AD3" s="222" t="s">
        <v>28</v>
      </c>
      <c r="AE3" s="223"/>
      <c r="AF3" s="223"/>
      <c r="AG3" s="223"/>
      <c r="AH3" s="223"/>
      <c r="AI3" s="224"/>
      <c r="AJ3" s="222" t="s">
        <v>29</v>
      </c>
      <c r="AK3" s="223"/>
      <c r="AL3" s="224"/>
      <c r="AM3" s="222" t="s">
        <v>30</v>
      </c>
      <c r="AN3" s="223"/>
      <c r="AO3" s="223"/>
      <c r="AP3" s="223"/>
      <c r="AQ3" s="223"/>
      <c r="AR3" s="224"/>
      <c r="AS3" s="222" t="s">
        <v>28</v>
      </c>
      <c r="AT3" s="223"/>
      <c r="AU3" s="223"/>
      <c r="AV3" s="223"/>
      <c r="AW3" s="223"/>
      <c r="AX3" s="224"/>
      <c r="AY3" s="222" t="s">
        <v>29</v>
      </c>
      <c r="AZ3" s="223"/>
      <c r="BA3" s="224"/>
      <c r="BB3" s="222" t="s">
        <v>30</v>
      </c>
      <c r="BC3" s="223"/>
      <c r="BD3" s="223"/>
      <c r="BE3" s="223"/>
      <c r="BF3" s="223"/>
      <c r="BG3" s="224"/>
      <c r="BH3" s="222" t="s">
        <v>28</v>
      </c>
      <c r="BI3" s="223"/>
      <c r="BJ3" s="223"/>
      <c r="BK3" s="223"/>
      <c r="BL3" s="223"/>
      <c r="BM3" s="224"/>
    </row>
    <row r="4" spans="1:65" s="3" customFormat="1" ht="19.5" customHeight="1">
      <c r="A4" s="218"/>
      <c r="B4" s="218"/>
      <c r="C4" s="218" t="s">
        <v>24</v>
      </c>
      <c r="D4" s="218"/>
      <c r="E4" s="218"/>
      <c r="F4" s="218"/>
      <c r="G4" s="218"/>
      <c r="H4" s="218"/>
      <c r="I4" s="218" t="s">
        <v>25</v>
      </c>
      <c r="J4" s="218"/>
      <c r="K4" s="218"/>
      <c r="L4" s="218"/>
      <c r="M4" s="218"/>
      <c r="N4" s="218"/>
      <c r="O4" s="218" t="s">
        <v>26</v>
      </c>
      <c r="P4" s="218"/>
      <c r="Q4" s="218"/>
      <c r="R4" s="218"/>
      <c r="S4" s="218"/>
      <c r="T4" s="218"/>
      <c r="U4" s="225"/>
      <c r="V4" s="226"/>
      <c r="W4" s="227"/>
      <c r="X4" s="228"/>
      <c r="Y4" s="229"/>
      <c r="Z4" s="229"/>
      <c r="AA4" s="229"/>
      <c r="AB4" s="229"/>
      <c r="AC4" s="230"/>
      <c r="AD4" s="228"/>
      <c r="AE4" s="229"/>
      <c r="AF4" s="229"/>
      <c r="AG4" s="229"/>
      <c r="AH4" s="229"/>
      <c r="AI4" s="230"/>
      <c r="AJ4" s="225"/>
      <c r="AK4" s="226"/>
      <c r="AL4" s="227"/>
      <c r="AM4" s="228"/>
      <c r="AN4" s="229"/>
      <c r="AO4" s="229"/>
      <c r="AP4" s="229"/>
      <c r="AQ4" s="229"/>
      <c r="AR4" s="230"/>
      <c r="AS4" s="228"/>
      <c r="AT4" s="229"/>
      <c r="AU4" s="229"/>
      <c r="AV4" s="229"/>
      <c r="AW4" s="229"/>
      <c r="AX4" s="230"/>
      <c r="AY4" s="225"/>
      <c r="AZ4" s="226"/>
      <c r="BA4" s="227"/>
      <c r="BB4" s="228"/>
      <c r="BC4" s="229"/>
      <c r="BD4" s="229"/>
      <c r="BE4" s="229"/>
      <c r="BF4" s="229"/>
      <c r="BG4" s="230"/>
      <c r="BH4" s="228"/>
      <c r="BI4" s="229"/>
      <c r="BJ4" s="229"/>
      <c r="BK4" s="229"/>
      <c r="BL4" s="229"/>
      <c r="BM4" s="230"/>
    </row>
    <row r="5" spans="1:65" s="3" customFormat="1" ht="22.5" customHeight="1">
      <c r="A5" s="218"/>
      <c r="B5" s="218"/>
      <c r="C5" s="218" t="s">
        <v>2</v>
      </c>
      <c r="D5" s="218"/>
      <c r="E5" s="218"/>
      <c r="F5" s="218" t="s">
        <v>3</v>
      </c>
      <c r="G5" s="218"/>
      <c r="H5" s="218"/>
      <c r="I5" s="218" t="s">
        <v>2</v>
      </c>
      <c r="J5" s="218"/>
      <c r="K5" s="218"/>
      <c r="L5" s="218" t="s">
        <v>3</v>
      </c>
      <c r="M5" s="218"/>
      <c r="N5" s="218"/>
      <c r="O5" s="218" t="s">
        <v>2</v>
      </c>
      <c r="P5" s="218"/>
      <c r="Q5" s="218"/>
      <c r="R5" s="218" t="s">
        <v>3</v>
      </c>
      <c r="S5" s="218"/>
      <c r="T5" s="218"/>
      <c r="U5" s="228"/>
      <c r="V5" s="229"/>
      <c r="W5" s="230"/>
      <c r="X5" s="215" t="s">
        <v>31</v>
      </c>
      <c r="Y5" s="216"/>
      <c r="Z5" s="217"/>
      <c r="AA5" s="215" t="s">
        <v>32</v>
      </c>
      <c r="AB5" s="216"/>
      <c r="AC5" s="217"/>
      <c r="AD5" s="215" t="s">
        <v>31</v>
      </c>
      <c r="AE5" s="216"/>
      <c r="AF5" s="217"/>
      <c r="AG5" s="215" t="s">
        <v>32</v>
      </c>
      <c r="AH5" s="216"/>
      <c r="AI5" s="217"/>
      <c r="AJ5" s="228"/>
      <c r="AK5" s="229"/>
      <c r="AL5" s="230"/>
      <c r="AM5" s="215" t="s">
        <v>31</v>
      </c>
      <c r="AN5" s="216"/>
      <c r="AO5" s="217"/>
      <c r="AP5" s="215" t="s">
        <v>32</v>
      </c>
      <c r="AQ5" s="216"/>
      <c r="AR5" s="217"/>
      <c r="AS5" s="215" t="s">
        <v>31</v>
      </c>
      <c r="AT5" s="216"/>
      <c r="AU5" s="217"/>
      <c r="AV5" s="215" t="s">
        <v>32</v>
      </c>
      <c r="AW5" s="216"/>
      <c r="AX5" s="217"/>
      <c r="AY5" s="228"/>
      <c r="AZ5" s="229"/>
      <c r="BA5" s="230"/>
      <c r="BB5" s="215" t="s">
        <v>31</v>
      </c>
      <c r="BC5" s="216"/>
      <c r="BD5" s="217"/>
      <c r="BE5" s="215" t="s">
        <v>32</v>
      </c>
      <c r="BF5" s="216"/>
      <c r="BG5" s="217"/>
      <c r="BH5" s="215" t="s">
        <v>31</v>
      </c>
      <c r="BI5" s="216"/>
      <c r="BJ5" s="217"/>
      <c r="BK5" s="215" t="s">
        <v>32</v>
      </c>
      <c r="BL5" s="216"/>
      <c r="BM5" s="217"/>
    </row>
    <row r="6" spans="1:65" s="3" customFormat="1" ht="28.5" customHeight="1">
      <c r="A6" s="218"/>
      <c r="B6" s="218"/>
      <c r="C6" s="42" t="s">
        <v>5</v>
      </c>
      <c r="D6" s="42" t="s">
        <v>6</v>
      </c>
      <c r="E6" s="42" t="s">
        <v>7</v>
      </c>
      <c r="F6" s="42" t="s">
        <v>5</v>
      </c>
      <c r="G6" s="42" t="s">
        <v>6</v>
      </c>
      <c r="H6" s="42" t="s">
        <v>7</v>
      </c>
      <c r="I6" s="42" t="s">
        <v>5</v>
      </c>
      <c r="J6" s="42" t="s">
        <v>6</v>
      </c>
      <c r="K6" s="42" t="s">
        <v>7</v>
      </c>
      <c r="L6" s="42" t="s">
        <v>5</v>
      </c>
      <c r="M6" s="42" t="s">
        <v>6</v>
      </c>
      <c r="N6" s="42" t="s">
        <v>7</v>
      </c>
      <c r="O6" s="42" t="s">
        <v>5</v>
      </c>
      <c r="P6" s="42" t="s">
        <v>6</v>
      </c>
      <c r="Q6" s="42" t="s">
        <v>7</v>
      </c>
      <c r="R6" s="42" t="s">
        <v>5</v>
      </c>
      <c r="S6" s="42" t="s">
        <v>6</v>
      </c>
      <c r="T6" s="42" t="s">
        <v>7</v>
      </c>
      <c r="U6" s="43" t="s">
        <v>5</v>
      </c>
      <c r="V6" s="43" t="s">
        <v>6</v>
      </c>
      <c r="W6" s="43" t="s">
        <v>7</v>
      </c>
      <c r="X6" s="43" t="s">
        <v>5</v>
      </c>
      <c r="Y6" s="43" t="s">
        <v>6</v>
      </c>
      <c r="Z6" s="43" t="s">
        <v>7</v>
      </c>
      <c r="AA6" s="43" t="s">
        <v>5</v>
      </c>
      <c r="AB6" s="43" t="s">
        <v>6</v>
      </c>
      <c r="AC6" s="43" t="s">
        <v>7</v>
      </c>
      <c r="AD6" s="43" t="s">
        <v>5</v>
      </c>
      <c r="AE6" s="43" t="s">
        <v>6</v>
      </c>
      <c r="AF6" s="43" t="s">
        <v>7</v>
      </c>
      <c r="AG6" s="43" t="s">
        <v>5</v>
      </c>
      <c r="AH6" s="43" t="s">
        <v>6</v>
      </c>
      <c r="AI6" s="43" t="s">
        <v>7</v>
      </c>
      <c r="AJ6" s="43" t="s">
        <v>5</v>
      </c>
      <c r="AK6" s="43" t="s">
        <v>6</v>
      </c>
      <c r="AL6" s="43" t="s">
        <v>7</v>
      </c>
      <c r="AM6" s="43" t="s">
        <v>5</v>
      </c>
      <c r="AN6" s="43" t="s">
        <v>6</v>
      </c>
      <c r="AO6" s="43" t="s">
        <v>7</v>
      </c>
      <c r="AP6" s="43" t="s">
        <v>5</v>
      </c>
      <c r="AQ6" s="43" t="s">
        <v>6</v>
      </c>
      <c r="AR6" s="43" t="s">
        <v>7</v>
      </c>
      <c r="AS6" s="43" t="s">
        <v>5</v>
      </c>
      <c r="AT6" s="43" t="s">
        <v>6</v>
      </c>
      <c r="AU6" s="43" t="s">
        <v>7</v>
      </c>
      <c r="AV6" s="43" t="s">
        <v>5</v>
      </c>
      <c r="AW6" s="43" t="s">
        <v>6</v>
      </c>
      <c r="AX6" s="43" t="s">
        <v>7</v>
      </c>
      <c r="AY6" s="43" t="s">
        <v>5</v>
      </c>
      <c r="AZ6" s="43" t="s">
        <v>6</v>
      </c>
      <c r="BA6" s="43" t="s">
        <v>7</v>
      </c>
      <c r="BB6" s="43" t="s">
        <v>5</v>
      </c>
      <c r="BC6" s="43" t="s">
        <v>6</v>
      </c>
      <c r="BD6" s="43" t="s">
        <v>7</v>
      </c>
      <c r="BE6" s="43" t="s">
        <v>5</v>
      </c>
      <c r="BF6" s="43" t="s">
        <v>6</v>
      </c>
      <c r="BG6" s="43" t="s">
        <v>7</v>
      </c>
      <c r="BH6" s="43" t="s">
        <v>5</v>
      </c>
      <c r="BI6" s="43" t="s">
        <v>6</v>
      </c>
      <c r="BJ6" s="43" t="s">
        <v>7</v>
      </c>
      <c r="BK6" s="43" t="s">
        <v>5</v>
      </c>
      <c r="BL6" s="43" t="s">
        <v>6</v>
      </c>
      <c r="BM6" s="43" t="s">
        <v>7</v>
      </c>
    </row>
    <row r="7" spans="1:65" s="13" customFormat="1" ht="12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4">
        <v>9</v>
      </c>
      <c r="J7" s="44">
        <v>10</v>
      </c>
      <c r="K7" s="44">
        <v>11</v>
      </c>
      <c r="L7" s="44">
        <v>12</v>
      </c>
      <c r="M7" s="44">
        <v>13</v>
      </c>
      <c r="N7" s="44">
        <v>14</v>
      </c>
      <c r="O7" s="44">
        <v>15</v>
      </c>
      <c r="P7" s="44">
        <v>16</v>
      </c>
      <c r="Q7" s="44">
        <v>17</v>
      </c>
      <c r="R7" s="44">
        <v>18</v>
      </c>
      <c r="S7" s="44">
        <v>19</v>
      </c>
      <c r="T7" s="44">
        <v>20</v>
      </c>
      <c r="U7" s="45">
        <v>3</v>
      </c>
      <c r="V7" s="45">
        <v>4</v>
      </c>
      <c r="W7" s="45">
        <v>5</v>
      </c>
      <c r="X7" s="45">
        <v>6</v>
      </c>
      <c r="Y7" s="45">
        <v>7</v>
      </c>
      <c r="Z7" s="45">
        <v>8</v>
      </c>
      <c r="AA7" s="45">
        <v>9</v>
      </c>
      <c r="AB7" s="45">
        <v>10</v>
      </c>
      <c r="AC7" s="45">
        <v>11</v>
      </c>
      <c r="AD7" s="45">
        <v>12</v>
      </c>
      <c r="AE7" s="45">
        <v>13</v>
      </c>
      <c r="AF7" s="45">
        <v>14</v>
      </c>
      <c r="AG7" s="45">
        <v>15</v>
      </c>
      <c r="AH7" s="45">
        <v>16</v>
      </c>
      <c r="AI7" s="45">
        <v>17</v>
      </c>
      <c r="AJ7" s="45">
        <v>3</v>
      </c>
      <c r="AK7" s="45">
        <v>4</v>
      </c>
      <c r="AL7" s="45">
        <v>5</v>
      </c>
      <c r="AM7" s="45">
        <v>6</v>
      </c>
      <c r="AN7" s="45">
        <v>7</v>
      </c>
      <c r="AO7" s="45">
        <v>8</v>
      </c>
      <c r="AP7" s="45">
        <v>9</v>
      </c>
      <c r="AQ7" s="45">
        <v>10</v>
      </c>
      <c r="AR7" s="45">
        <v>11</v>
      </c>
      <c r="AS7" s="45">
        <v>12</v>
      </c>
      <c r="AT7" s="45">
        <v>13</v>
      </c>
      <c r="AU7" s="45">
        <v>14</v>
      </c>
      <c r="AV7" s="45">
        <v>15</v>
      </c>
      <c r="AW7" s="45">
        <v>16</v>
      </c>
      <c r="AX7" s="45">
        <v>17</v>
      </c>
      <c r="AY7" s="45">
        <v>3</v>
      </c>
      <c r="AZ7" s="45">
        <v>4</v>
      </c>
      <c r="BA7" s="45">
        <v>5</v>
      </c>
      <c r="BB7" s="45">
        <v>6</v>
      </c>
      <c r="BC7" s="45">
        <v>7</v>
      </c>
      <c r="BD7" s="45">
        <v>8</v>
      </c>
      <c r="BE7" s="45">
        <v>9</v>
      </c>
      <c r="BF7" s="45">
        <v>10</v>
      </c>
      <c r="BG7" s="45">
        <v>11</v>
      </c>
      <c r="BH7" s="45">
        <v>12</v>
      </c>
      <c r="BI7" s="45">
        <v>13</v>
      </c>
      <c r="BJ7" s="45">
        <v>14</v>
      </c>
      <c r="BK7" s="45">
        <v>15</v>
      </c>
      <c r="BL7" s="45">
        <v>16</v>
      </c>
      <c r="BM7" s="45">
        <v>17</v>
      </c>
    </row>
    <row r="8" spans="1:65" s="14" customFormat="1" ht="45" customHeight="1">
      <c r="A8" s="46">
        <v>1</v>
      </c>
      <c r="B8" s="165" t="s">
        <v>11</v>
      </c>
      <c r="C8" s="136">
        <v>144561</v>
      </c>
      <c r="D8" s="136">
        <v>63363</v>
      </c>
      <c r="E8" s="137">
        <v>207924</v>
      </c>
      <c r="F8" s="136">
        <v>110350</v>
      </c>
      <c r="G8" s="136">
        <v>49958</v>
      </c>
      <c r="H8" s="137">
        <v>160308</v>
      </c>
      <c r="I8" s="136">
        <v>18911</v>
      </c>
      <c r="J8" s="136">
        <v>6317</v>
      </c>
      <c r="K8" s="137">
        <v>25228</v>
      </c>
      <c r="L8" s="136">
        <v>12838</v>
      </c>
      <c r="M8" s="136">
        <v>4582</v>
      </c>
      <c r="N8" s="137">
        <v>17420</v>
      </c>
      <c r="O8" s="136">
        <v>6391</v>
      </c>
      <c r="P8" s="136">
        <v>6532</v>
      </c>
      <c r="Q8" s="137">
        <v>12923</v>
      </c>
      <c r="R8" s="136">
        <v>4605</v>
      </c>
      <c r="S8" s="136">
        <v>4954</v>
      </c>
      <c r="T8" s="137">
        <v>9559</v>
      </c>
      <c r="U8" s="34">
        <v>110350</v>
      </c>
      <c r="V8" s="34">
        <v>49958</v>
      </c>
      <c r="W8" s="34">
        <v>160308</v>
      </c>
      <c r="X8" s="34">
        <v>3319</v>
      </c>
      <c r="Y8" s="34">
        <v>1267</v>
      </c>
      <c r="Z8" s="34">
        <v>4586</v>
      </c>
      <c r="AA8" s="34">
        <v>22090</v>
      </c>
      <c r="AB8" s="34">
        <v>9646</v>
      </c>
      <c r="AC8" s="34">
        <v>31736</v>
      </c>
      <c r="AD8" s="60">
        <v>3.0077027639329406</v>
      </c>
      <c r="AE8" s="60">
        <v>2.5361303494935745</v>
      </c>
      <c r="AF8" s="60">
        <v>2.860743069591037</v>
      </c>
      <c r="AG8" s="60">
        <v>20.01812415043045</v>
      </c>
      <c r="AH8" s="60">
        <v>19.308218903879258</v>
      </c>
      <c r="AI8" s="60">
        <v>19.796890984854155</v>
      </c>
      <c r="AJ8" s="34">
        <v>12838</v>
      </c>
      <c r="AK8" s="34">
        <v>4582</v>
      </c>
      <c r="AL8" s="34">
        <v>17420</v>
      </c>
      <c r="AM8" s="34">
        <v>120</v>
      </c>
      <c r="AN8" s="34">
        <v>57</v>
      </c>
      <c r="AO8" s="34">
        <v>177</v>
      </c>
      <c r="AP8" s="34">
        <v>1604</v>
      </c>
      <c r="AQ8" s="34">
        <v>639</v>
      </c>
      <c r="AR8" s="34">
        <v>2243</v>
      </c>
      <c r="AS8" s="60">
        <v>0.9347250350521888</v>
      </c>
      <c r="AT8" s="60">
        <v>1.2439982540375383</v>
      </c>
      <c r="AU8" s="60">
        <v>1.016073478760046</v>
      </c>
      <c r="AV8" s="60">
        <v>12.494157968530924</v>
      </c>
      <c r="AW8" s="60">
        <v>13.945875163683981</v>
      </c>
      <c r="AX8" s="60">
        <v>12.876004592422504</v>
      </c>
      <c r="AY8" s="34">
        <v>4605</v>
      </c>
      <c r="AZ8" s="34">
        <v>4954</v>
      </c>
      <c r="BA8" s="34">
        <v>9559</v>
      </c>
      <c r="BB8" s="34">
        <v>8</v>
      </c>
      <c r="BC8" s="34">
        <v>8</v>
      </c>
      <c r="BD8" s="34">
        <v>16</v>
      </c>
      <c r="BE8" s="34">
        <v>386</v>
      </c>
      <c r="BF8" s="34">
        <v>322</v>
      </c>
      <c r="BG8" s="34">
        <v>708</v>
      </c>
      <c r="BH8" s="60">
        <v>0.17372421281216072</v>
      </c>
      <c r="BI8" s="60">
        <v>0.16148566814695195</v>
      </c>
      <c r="BJ8" s="60">
        <v>0.16738152526414896</v>
      </c>
      <c r="BK8" s="60">
        <v>8.382193268186754</v>
      </c>
      <c r="BL8" s="60">
        <v>6.499798142914816</v>
      </c>
      <c r="BM8" s="60">
        <v>7.406632492938591</v>
      </c>
    </row>
    <row r="9" spans="1:65" s="14" customFormat="1" ht="45" customHeight="1">
      <c r="A9" s="46">
        <v>2</v>
      </c>
      <c r="B9" s="166" t="s">
        <v>70</v>
      </c>
      <c r="C9" s="136">
        <v>79897</v>
      </c>
      <c r="D9" s="136">
        <v>38515</v>
      </c>
      <c r="E9" s="137">
        <v>118412</v>
      </c>
      <c r="F9" s="136">
        <v>44569</v>
      </c>
      <c r="G9" s="136">
        <v>23064</v>
      </c>
      <c r="H9" s="137">
        <v>67633</v>
      </c>
      <c r="I9" s="136">
        <v>17545</v>
      </c>
      <c r="J9" s="136">
        <v>8761</v>
      </c>
      <c r="K9" s="137">
        <v>26306</v>
      </c>
      <c r="L9" s="136">
        <v>9987</v>
      </c>
      <c r="M9" s="136">
        <v>5204</v>
      </c>
      <c r="N9" s="137">
        <v>15191</v>
      </c>
      <c r="O9" s="136">
        <v>7652</v>
      </c>
      <c r="P9" s="136">
        <v>4587</v>
      </c>
      <c r="Q9" s="137">
        <v>12239</v>
      </c>
      <c r="R9" s="136">
        <v>4000</v>
      </c>
      <c r="S9" s="136">
        <v>2449</v>
      </c>
      <c r="T9" s="137">
        <v>6449</v>
      </c>
      <c r="U9" s="34">
        <v>44569</v>
      </c>
      <c r="V9" s="34">
        <v>23064</v>
      </c>
      <c r="W9" s="34">
        <v>67633</v>
      </c>
      <c r="X9" s="34">
        <v>111</v>
      </c>
      <c r="Y9" s="34">
        <v>93</v>
      </c>
      <c r="Z9" s="34">
        <v>204</v>
      </c>
      <c r="AA9" s="34">
        <v>4572</v>
      </c>
      <c r="AB9" s="34">
        <v>2948</v>
      </c>
      <c r="AC9" s="34">
        <v>7520</v>
      </c>
      <c r="AD9" s="60">
        <v>0.2490520316812134</v>
      </c>
      <c r="AE9" s="60">
        <v>0.40322580645161293</v>
      </c>
      <c r="AF9" s="60">
        <v>0.30162790353821356</v>
      </c>
      <c r="AG9" s="60">
        <v>10.258251250869439</v>
      </c>
      <c r="AH9" s="60">
        <v>12.78182448838016</v>
      </c>
      <c r="AI9" s="60">
        <v>11.118832522585128</v>
      </c>
      <c r="AJ9" s="34">
        <v>9987</v>
      </c>
      <c r="AK9" s="34">
        <v>5204</v>
      </c>
      <c r="AL9" s="34">
        <v>15191</v>
      </c>
      <c r="AM9" s="34">
        <v>25</v>
      </c>
      <c r="AN9" s="34">
        <v>16</v>
      </c>
      <c r="AO9" s="34">
        <v>41</v>
      </c>
      <c r="AP9" s="34">
        <v>979</v>
      </c>
      <c r="AQ9" s="34">
        <v>644</v>
      </c>
      <c r="AR9" s="34">
        <v>1623</v>
      </c>
      <c r="AS9" s="60">
        <v>0.25032542304996497</v>
      </c>
      <c r="AT9" s="60">
        <v>0.3074558032282859</v>
      </c>
      <c r="AU9" s="60">
        <v>0.2698966493318412</v>
      </c>
      <c r="AV9" s="60">
        <v>9.802743566636627</v>
      </c>
      <c r="AW9" s="60">
        <v>12.375096079938508</v>
      </c>
      <c r="AX9" s="60">
        <v>10.68395760647752</v>
      </c>
      <c r="AY9" s="34">
        <v>4000</v>
      </c>
      <c r="AZ9" s="34">
        <v>2449</v>
      </c>
      <c r="BA9" s="34">
        <v>6449</v>
      </c>
      <c r="BB9" s="34">
        <v>1</v>
      </c>
      <c r="BC9" s="34">
        <v>2</v>
      </c>
      <c r="BD9" s="34">
        <v>3</v>
      </c>
      <c r="BE9" s="34">
        <v>263</v>
      </c>
      <c r="BF9" s="34">
        <v>199</v>
      </c>
      <c r="BG9" s="34">
        <v>462</v>
      </c>
      <c r="BH9" s="60">
        <v>0.025</v>
      </c>
      <c r="BI9" s="60">
        <v>0.08166598611678237</v>
      </c>
      <c r="BJ9" s="60">
        <v>0.04651884013025276</v>
      </c>
      <c r="BK9" s="60">
        <v>6.575</v>
      </c>
      <c r="BL9" s="60">
        <v>8.125765618619845</v>
      </c>
      <c r="BM9" s="60">
        <v>7.163901380058925</v>
      </c>
    </row>
    <row r="10" spans="1:65" s="14" customFormat="1" ht="45" customHeight="1">
      <c r="A10" s="46">
        <v>3</v>
      </c>
      <c r="B10" s="165" t="s">
        <v>56</v>
      </c>
      <c r="C10" s="144">
        <v>1689</v>
      </c>
      <c r="D10" s="144">
        <v>667</v>
      </c>
      <c r="E10" s="137">
        <v>2356</v>
      </c>
      <c r="F10" s="144">
        <v>1358</v>
      </c>
      <c r="G10" s="144">
        <v>538</v>
      </c>
      <c r="H10" s="137">
        <v>1896</v>
      </c>
      <c r="I10" s="145"/>
      <c r="J10" s="145"/>
      <c r="K10" s="132">
        <v>0</v>
      </c>
      <c r="L10" s="145"/>
      <c r="M10" s="145"/>
      <c r="N10" s="132">
        <v>0</v>
      </c>
      <c r="O10" s="132"/>
      <c r="P10" s="132"/>
      <c r="Q10" s="132">
        <v>0</v>
      </c>
      <c r="R10" s="132"/>
      <c r="S10" s="132"/>
      <c r="T10" s="132">
        <v>0</v>
      </c>
      <c r="U10" s="34">
        <v>1358</v>
      </c>
      <c r="V10" s="34">
        <v>538</v>
      </c>
      <c r="W10" s="34">
        <v>1896</v>
      </c>
      <c r="X10" s="132"/>
      <c r="Y10" s="132"/>
      <c r="Z10" s="132">
        <v>0</v>
      </c>
      <c r="AA10" s="132"/>
      <c r="AB10" s="132"/>
      <c r="AC10" s="132">
        <v>0</v>
      </c>
      <c r="AD10" s="135">
        <v>0</v>
      </c>
      <c r="AE10" s="135">
        <v>0</v>
      </c>
      <c r="AF10" s="135">
        <v>0</v>
      </c>
      <c r="AG10" s="135">
        <v>0</v>
      </c>
      <c r="AH10" s="135">
        <v>0</v>
      </c>
      <c r="AI10" s="135">
        <v>0</v>
      </c>
      <c r="AJ10" s="132">
        <v>0</v>
      </c>
      <c r="AK10" s="132">
        <v>0</v>
      </c>
      <c r="AL10" s="132">
        <v>0</v>
      </c>
      <c r="AM10" s="132"/>
      <c r="AN10" s="132"/>
      <c r="AO10" s="132"/>
      <c r="AP10" s="132"/>
      <c r="AQ10" s="132"/>
      <c r="AR10" s="132"/>
      <c r="AS10" s="135" t="e">
        <v>#DIV/0!</v>
      </c>
      <c r="AT10" s="135" t="e">
        <v>#DIV/0!</v>
      </c>
      <c r="AU10" s="135" t="e">
        <v>#DIV/0!</v>
      </c>
      <c r="AV10" s="135" t="e">
        <v>#DIV/0!</v>
      </c>
      <c r="AW10" s="135" t="e">
        <v>#DIV/0!</v>
      </c>
      <c r="AX10" s="135" t="e">
        <v>#DIV/0!</v>
      </c>
      <c r="AY10" s="132">
        <v>0</v>
      </c>
      <c r="AZ10" s="132">
        <v>0</v>
      </c>
      <c r="BA10" s="132">
        <v>0</v>
      </c>
      <c r="BB10" s="132"/>
      <c r="BC10" s="132"/>
      <c r="BD10" s="132">
        <v>0</v>
      </c>
      <c r="BE10" s="132"/>
      <c r="BF10" s="132"/>
      <c r="BG10" s="132">
        <v>0</v>
      </c>
      <c r="BH10" s="135" t="e">
        <v>#DIV/0!</v>
      </c>
      <c r="BI10" s="135" t="e">
        <v>#DIV/0!</v>
      </c>
      <c r="BJ10" s="135" t="e">
        <v>#DIV/0!</v>
      </c>
      <c r="BK10" s="135" t="e">
        <v>#DIV/0!</v>
      </c>
      <c r="BL10" s="135" t="e">
        <v>#DIV/0!</v>
      </c>
      <c r="BM10" s="135" t="e">
        <v>#DIV/0!</v>
      </c>
    </row>
    <row r="11" spans="1:65" s="14" customFormat="1" ht="45" customHeight="1">
      <c r="A11" s="46">
        <v>4</v>
      </c>
      <c r="B11" s="167" t="s">
        <v>57</v>
      </c>
      <c r="C11" s="137">
        <v>22424</v>
      </c>
      <c r="D11" s="137">
        <v>20074</v>
      </c>
      <c r="E11" s="137">
        <v>42498</v>
      </c>
      <c r="F11" s="137">
        <v>14330</v>
      </c>
      <c r="G11" s="137">
        <v>14244</v>
      </c>
      <c r="H11" s="137">
        <v>28574</v>
      </c>
      <c r="I11" s="137">
        <v>3295</v>
      </c>
      <c r="J11" s="137">
        <v>3001</v>
      </c>
      <c r="K11" s="137">
        <v>6296</v>
      </c>
      <c r="L11" s="137">
        <v>2181</v>
      </c>
      <c r="M11" s="137">
        <v>2169</v>
      </c>
      <c r="N11" s="137">
        <v>4350</v>
      </c>
      <c r="O11" s="146">
        <v>5017</v>
      </c>
      <c r="P11" s="137">
        <v>5293</v>
      </c>
      <c r="Q11" s="137">
        <v>10310</v>
      </c>
      <c r="R11" s="137">
        <v>3150</v>
      </c>
      <c r="S11" s="137">
        <v>3690</v>
      </c>
      <c r="T11" s="137">
        <v>6840</v>
      </c>
      <c r="U11" s="34">
        <v>14330</v>
      </c>
      <c r="V11" s="34">
        <v>14244</v>
      </c>
      <c r="W11" s="34">
        <v>28574</v>
      </c>
      <c r="X11" s="132"/>
      <c r="Y11" s="132"/>
      <c r="Z11" s="132">
        <v>0</v>
      </c>
      <c r="AA11" s="132"/>
      <c r="AB11" s="132"/>
      <c r="AC11" s="132">
        <v>0</v>
      </c>
      <c r="AD11" s="135">
        <v>0</v>
      </c>
      <c r="AE11" s="135">
        <v>0</v>
      </c>
      <c r="AF11" s="135">
        <v>0</v>
      </c>
      <c r="AG11" s="135">
        <v>0</v>
      </c>
      <c r="AH11" s="135">
        <v>0</v>
      </c>
      <c r="AI11" s="135">
        <v>0</v>
      </c>
      <c r="AJ11" s="34">
        <v>2181</v>
      </c>
      <c r="AK11" s="34">
        <v>2169</v>
      </c>
      <c r="AL11" s="34">
        <v>4350</v>
      </c>
      <c r="AM11" s="132"/>
      <c r="AN11" s="132"/>
      <c r="AO11" s="132">
        <v>0</v>
      </c>
      <c r="AP11" s="132"/>
      <c r="AQ11" s="132"/>
      <c r="AR11" s="132">
        <v>0</v>
      </c>
      <c r="AS11" s="135">
        <v>0</v>
      </c>
      <c r="AT11" s="135">
        <v>0</v>
      </c>
      <c r="AU11" s="135">
        <v>0</v>
      </c>
      <c r="AV11" s="135">
        <v>0</v>
      </c>
      <c r="AW11" s="135">
        <v>0</v>
      </c>
      <c r="AX11" s="135">
        <v>0</v>
      </c>
      <c r="AY11" s="34">
        <v>3150</v>
      </c>
      <c r="AZ11" s="34">
        <v>3690</v>
      </c>
      <c r="BA11" s="34">
        <v>6840</v>
      </c>
      <c r="BB11" s="132"/>
      <c r="BC11" s="132"/>
      <c r="BD11" s="132">
        <v>0</v>
      </c>
      <c r="BE11" s="132"/>
      <c r="BF11" s="132"/>
      <c r="BG11" s="132">
        <v>0</v>
      </c>
      <c r="BH11" s="135">
        <v>0</v>
      </c>
      <c r="BI11" s="135">
        <v>0</v>
      </c>
      <c r="BJ11" s="135">
        <v>0</v>
      </c>
      <c r="BK11" s="135">
        <v>0</v>
      </c>
      <c r="BL11" s="135">
        <v>0</v>
      </c>
      <c r="BM11" s="135">
        <v>0</v>
      </c>
    </row>
    <row r="12" spans="1:65" s="14" customFormat="1" ht="45" customHeight="1">
      <c r="A12" s="46">
        <v>5</v>
      </c>
      <c r="B12" s="167" t="s">
        <v>58</v>
      </c>
      <c r="C12" s="136">
        <v>20974</v>
      </c>
      <c r="D12" s="136">
        <v>17148</v>
      </c>
      <c r="E12" s="137">
        <v>38122</v>
      </c>
      <c r="F12" s="136">
        <v>10347</v>
      </c>
      <c r="G12" s="136">
        <v>9219</v>
      </c>
      <c r="H12" s="137">
        <v>19566</v>
      </c>
      <c r="I12" s="136">
        <v>3190</v>
      </c>
      <c r="J12" s="136">
        <v>2173</v>
      </c>
      <c r="K12" s="137">
        <v>5363</v>
      </c>
      <c r="L12" s="136">
        <v>1448</v>
      </c>
      <c r="M12" s="136">
        <v>1172</v>
      </c>
      <c r="N12" s="137">
        <v>2620</v>
      </c>
      <c r="O12" s="136">
        <v>3216</v>
      </c>
      <c r="P12" s="136">
        <v>2871</v>
      </c>
      <c r="Q12" s="137">
        <v>6087</v>
      </c>
      <c r="R12" s="136">
        <v>1492</v>
      </c>
      <c r="S12" s="136">
        <v>1433</v>
      </c>
      <c r="T12" s="137">
        <v>2925</v>
      </c>
      <c r="U12" s="34">
        <v>10347</v>
      </c>
      <c r="V12" s="34">
        <v>9219</v>
      </c>
      <c r="W12" s="34">
        <v>19566</v>
      </c>
      <c r="X12" s="34">
        <v>10</v>
      </c>
      <c r="Y12" s="34">
        <v>11</v>
      </c>
      <c r="Z12" s="34">
        <v>21</v>
      </c>
      <c r="AA12" s="34">
        <v>10337</v>
      </c>
      <c r="AB12" s="34">
        <v>9208</v>
      </c>
      <c r="AC12" s="34">
        <v>19545</v>
      </c>
      <c r="AD12" s="60">
        <v>0.09664637092877162</v>
      </c>
      <c r="AE12" s="60">
        <v>0.11931879813428789</v>
      </c>
      <c r="AF12" s="60">
        <v>0.10732904017172647</v>
      </c>
      <c r="AG12" s="60">
        <v>99.90335362907123</v>
      </c>
      <c r="AH12" s="60">
        <v>99.88068120186571</v>
      </c>
      <c r="AI12" s="60">
        <v>99.89267095982828</v>
      </c>
      <c r="AJ12" s="34">
        <v>1448</v>
      </c>
      <c r="AK12" s="34">
        <v>1172</v>
      </c>
      <c r="AL12" s="34">
        <v>2620</v>
      </c>
      <c r="AM12" s="132">
        <v>0</v>
      </c>
      <c r="AN12" s="132">
        <v>0</v>
      </c>
      <c r="AO12" s="132">
        <v>0</v>
      </c>
      <c r="AP12" s="34">
        <v>1448</v>
      </c>
      <c r="AQ12" s="34">
        <v>1172</v>
      </c>
      <c r="AR12" s="34">
        <v>2620</v>
      </c>
      <c r="AS12" s="135">
        <v>0</v>
      </c>
      <c r="AT12" s="135">
        <v>0</v>
      </c>
      <c r="AU12" s="135">
        <v>0</v>
      </c>
      <c r="AV12" s="60">
        <v>100</v>
      </c>
      <c r="AW12" s="60">
        <v>100</v>
      </c>
      <c r="AX12" s="60">
        <v>100</v>
      </c>
      <c r="AY12" s="34">
        <v>1492</v>
      </c>
      <c r="AZ12" s="34">
        <v>1433</v>
      </c>
      <c r="BA12" s="34">
        <v>2925</v>
      </c>
      <c r="BB12" s="140">
        <v>0</v>
      </c>
      <c r="BC12" s="34">
        <v>1</v>
      </c>
      <c r="BD12" s="34">
        <v>1</v>
      </c>
      <c r="BE12" s="34">
        <v>1492</v>
      </c>
      <c r="BF12" s="34">
        <v>1432</v>
      </c>
      <c r="BG12" s="34">
        <v>2924</v>
      </c>
      <c r="BH12" s="140">
        <v>0</v>
      </c>
      <c r="BI12" s="60">
        <v>0.06978367062107467</v>
      </c>
      <c r="BJ12" s="60">
        <v>0.03418803418803419</v>
      </c>
      <c r="BK12" s="60">
        <v>100</v>
      </c>
      <c r="BL12" s="60">
        <v>99.93021632937892</v>
      </c>
      <c r="BM12" s="60">
        <v>99.96581196581197</v>
      </c>
    </row>
    <row r="13" spans="1:65" s="14" customFormat="1" ht="45" customHeight="1">
      <c r="A13" s="46">
        <v>6</v>
      </c>
      <c r="B13" s="168" t="s">
        <v>59</v>
      </c>
      <c r="C13" s="57">
        <v>14509</v>
      </c>
      <c r="D13" s="57">
        <v>17431</v>
      </c>
      <c r="E13" s="137">
        <v>31940</v>
      </c>
      <c r="F13" s="57">
        <v>6740</v>
      </c>
      <c r="G13" s="57">
        <v>7665</v>
      </c>
      <c r="H13" s="137">
        <v>14405</v>
      </c>
      <c r="I13" s="57">
        <v>2857</v>
      </c>
      <c r="J13" s="57">
        <v>3128</v>
      </c>
      <c r="K13" s="137">
        <v>5985</v>
      </c>
      <c r="L13" s="57">
        <v>1242</v>
      </c>
      <c r="M13" s="57">
        <v>1511</v>
      </c>
      <c r="N13" s="137">
        <v>2753</v>
      </c>
      <c r="O13" s="57">
        <v>1950</v>
      </c>
      <c r="P13" s="57">
        <v>1900</v>
      </c>
      <c r="Q13" s="137">
        <v>3850</v>
      </c>
      <c r="R13" s="57">
        <v>987</v>
      </c>
      <c r="S13" s="57">
        <v>1056</v>
      </c>
      <c r="T13" s="137">
        <v>2043</v>
      </c>
      <c r="U13" s="34">
        <v>6740</v>
      </c>
      <c r="V13" s="34">
        <v>7665</v>
      </c>
      <c r="W13" s="34">
        <v>14405</v>
      </c>
      <c r="X13" s="147">
        <v>2</v>
      </c>
      <c r="Y13" s="147">
        <v>2</v>
      </c>
      <c r="Z13" s="34">
        <v>4</v>
      </c>
      <c r="AA13" s="147">
        <v>6</v>
      </c>
      <c r="AB13" s="147">
        <v>8</v>
      </c>
      <c r="AC13" s="34">
        <v>14</v>
      </c>
      <c r="AD13" s="34">
        <v>0.029673590504451036</v>
      </c>
      <c r="AE13" s="34">
        <v>0.02609262883235486</v>
      </c>
      <c r="AF13" s="34">
        <v>0.02776813606386671</v>
      </c>
      <c r="AG13" s="60">
        <v>0.08902077151335311</v>
      </c>
      <c r="AH13" s="60">
        <v>0.10437051532941943</v>
      </c>
      <c r="AI13" s="60">
        <v>0.0971884762235335</v>
      </c>
      <c r="AJ13" s="34">
        <v>1242</v>
      </c>
      <c r="AK13" s="34">
        <v>1511</v>
      </c>
      <c r="AL13" s="34">
        <v>2753</v>
      </c>
      <c r="AM13" s="148"/>
      <c r="AN13" s="148"/>
      <c r="AO13" s="148"/>
      <c r="AP13" s="148" t="s">
        <v>68</v>
      </c>
      <c r="AQ13" s="148" t="s">
        <v>68</v>
      </c>
      <c r="AR13" s="148" t="s">
        <v>68</v>
      </c>
      <c r="AS13" s="141"/>
      <c r="AT13" s="141"/>
      <c r="AU13" s="141"/>
      <c r="AV13" s="141"/>
      <c r="AW13" s="141"/>
      <c r="AX13" s="141"/>
      <c r="AY13" s="34">
        <v>987</v>
      </c>
      <c r="AZ13" s="34">
        <v>1056</v>
      </c>
      <c r="BA13" s="34">
        <v>2043</v>
      </c>
      <c r="BB13" s="148"/>
      <c r="BC13" s="148"/>
      <c r="BD13" s="148"/>
      <c r="BE13" s="148"/>
      <c r="BF13" s="148"/>
      <c r="BG13" s="148"/>
      <c r="BH13" s="135"/>
      <c r="BI13" s="135"/>
      <c r="BJ13" s="135"/>
      <c r="BK13" s="135"/>
      <c r="BL13" s="135"/>
      <c r="BM13" s="135"/>
    </row>
    <row r="14" spans="1:65" s="14" customFormat="1" ht="45" customHeight="1">
      <c r="A14" s="46">
        <v>7</v>
      </c>
      <c r="B14" s="166" t="s">
        <v>101</v>
      </c>
      <c r="C14" s="136">
        <v>7801</v>
      </c>
      <c r="D14" s="136">
        <v>11511</v>
      </c>
      <c r="E14" s="137">
        <v>19312</v>
      </c>
      <c r="F14" s="136">
        <v>2655</v>
      </c>
      <c r="G14" s="136">
        <v>4496</v>
      </c>
      <c r="H14" s="137">
        <v>7151</v>
      </c>
      <c r="I14" s="136">
        <v>1545</v>
      </c>
      <c r="J14" s="136">
        <v>1589</v>
      </c>
      <c r="K14" s="137">
        <v>3134</v>
      </c>
      <c r="L14" s="136">
        <v>549</v>
      </c>
      <c r="M14" s="136">
        <v>630</v>
      </c>
      <c r="N14" s="137">
        <v>1179</v>
      </c>
      <c r="O14" s="136">
        <v>571</v>
      </c>
      <c r="P14" s="136">
        <v>819</v>
      </c>
      <c r="Q14" s="137">
        <v>1390</v>
      </c>
      <c r="R14" s="136">
        <v>134</v>
      </c>
      <c r="S14" s="136">
        <v>264</v>
      </c>
      <c r="T14" s="137">
        <v>398</v>
      </c>
      <c r="U14" s="34">
        <v>2655</v>
      </c>
      <c r="V14" s="34">
        <v>4496</v>
      </c>
      <c r="W14" s="34">
        <v>7151</v>
      </c>
      <c r="X14" s="132"/>
      <c r="Y14" s="132"/>
      <c r="Z14" s="132">
        <v>0</v>
      </c>
      <c r="AA14" s="131">
        <v>210</v>
      </c>
      <c r="AB14" s="131">
        <v>305</v>
      </c>
      <c r="AC14" s="131">
        <v>515</v>
      </c>
      <c r="AD14" s="135">
        <v>0</v>
      </c>
      <c r="AE14" s="135">
        <v>0</v>
      </c>
      <c r="AF14" s="135">
        <v>0</v>
      </c>
      <c r="AG14" s="143">
        <v>7.909604519774011</v>
      </c>
      <c r="AH14" s="143">
        <v>6.7838078291814945</v>
      </c>
      <c r="AI14" s="143">
        <v>7.201789959446231</v>
      </c>
      <c r="AJ14" s="34">
        <v>549</v>
      </c>
      <c r="AK14" s="34">
        <v>630</v>
      </c>
      <c r="AL14" s="34">
        <v>1179</v>
      </c>
      <c r="AM14" s="132"/>
      <c r="AN14" s="132"/>
      <c r="AO14" s="132">
        <v>0</v>
      </c>
      <c r="AP14" s="131">
        <v>49</v>
      </c>
      <c r="AQ14" s="131">
        <v>43</v>
      </c>
      <c r="AR14" s="131">
        <v>92</v>
      </c>
      <c r="AS14" s="135">
        <v>0</v>
      </c>
      <c r="AT14" s="135">
        <v>0</v>
      </c>
      <c r="AU14" s="135">
        <v>0</v>
      </c>
      <c r="AV14" s="143">
        <v>8.925318761384334</v>
      </c>
      <c r="AW14" s="143">
        <v>6.825396825396826</v>
      </c>
      <c r="AX14" s="143">
        <v>7.803223070398643</v>
      </c>
      <c r="AY14" s="34">
        <v>134</v>
      </c>
      <c r="AZ14" s="34">
        <v>264</v>
      </c>
      <c r="BA14" s="34">
        <v>398</v>
      </c>
      <c r="BB14" s="132"/>
      <c r="BC14" s="132"/>
      <c r="BD14" s="132">
        <v>0</v>
      </c>
      <c r="BE14" s="131">
        <v>4</v>
      </c>
      <c r="BF14" s="131">
        <v>9</v>
      </c>
      <c r="BG14" s="131">
        <v>13</v>
      </c>
      <c r="BH14" s="135">
        <v>0</v>
      </c>
      <c r="BI14" s="135">
        <v>0</v>
      </c>
      <c r="BJ14" s="135">
        <v>0</v>
      </c>
      <c r="BK14" s="143">
        <v>2.9850746268656714</v>
      </c>
      <c r="BL14" s="143">
        <v>3.4090909090909087</v>
      </c>
      <c r="BM14" s="143">
        <v>3.2663316582914574</v>
      </c>
    </row>
    <row r="15" spans="1:65" s="15" customFormat="1" ht="30" customHeight="1">
      <c r="A15" s="219" t="s">
        <v>7</v>
      </c>
      <c r="B15" s="218"/>
      <c r="C15" s="149">
        <v>291855</v>
      </c>
      <c r="D15" s="149">
        <v>168709</v>
      </c>
      <c r="E15" s="149">
        <v>460564</v>
      </c>
      <c r="F15" s="149">
        <v>190349</v>
      </c>
      <c r="G15" s="149">
        <v>109184</v>
      </c>
      <c r="H15" s="149">
        <v>299533</v>
      </c>
      <c r="I15" s="149">
        <v>47343</v>
      </c>
      <c r="J15" s="149">
        <v>24969</v>
      </c>
      <c r="K15" s="149">
        <v>72312</v>
      </c>
      <c r="L15" s="149">
        <v>28245</v>
      </c>
      <c r="M15" s="149">
        <v>15268</v>
      </c>
      <c r="N15" s="149">
        <v>43513</v>
      </c>
      <c r="O15" s="149">
        <v>24797</v>
      </c>
      <c r="P15" s="149">
        <v>22002</v>
      </c>
      <c r="Q15" s="149">
        <v>46799</v>
      </c>
      <c r="R15" s="149">
        <v>14368</v>
      </c>
      <c r="S15" s="149">
        <v>13846</v>
      </c>
      <c r="T15" s="149">
        <v>28214</v>
      </c>
      <c r="U15" s="149">
        <v>190349</v>
      </c>
      <c r="V15" s="149">
        <v>109184</v>
      </c>
      <c r="W15" s="149">
        <v>299533</v>
      </c>
      <c r="X15" s="149">
        <v>3442</v>
      </c>
      <c r="Y15" s="149">
        <v>1373</v>
      </c>
      <c r="Z15" s="149">
        <v>4815</v>
      </c>
      <c r="AA15" s="149">
        <v>37215</v>
      </c>
      <c r="AB15" s="149">
        <v>22115</v>
      </c>
      <c r="AC15" s="149">
        <v>59330</v>
      </c>
      <c r="AD15" s="150">
        <v>1.8082574639215336</v>
      </c>
      <c r="AE15" s="150">
        <v>1.2575102579132476</v>
      </c>
      <c r="AF15" s="150">
        <v>1.6075023453175443</v>
      </c>
      <c r="AG15" s="150">
        <v>19.550930133596708</v>
      </c>
      <c r="AH15" s="150">
        <v>20.25479923798359</v>
      </c>
      <c r="AI15" s="150">
        <v>19.807500342199358</v>
      </c>
      <c r="AJ15" s="149">
        <v>28245</v>
      </c>
      <c r="AK15" s="149">
        <v>15268</v>
      </c>
      <c r="AL15" s="149">
        <v>43513</v>
      </c>
      <c r="AM15" s="149">
        <v>145</v>
      </c>
      <c r="AN15" s="149">
        <v>73</v>
      </c>
      <c r="AO15" s="149">
        <v>218</v>
      </c>
      <c r="AP15" s="149">
        <v>4080</v>
      </c>
      <c r="AQ15" s="149">
        <v>2498</v>
      </c>
      <c r="AR15" s="149">
        <v>6578</v>
      </c>
      <c r="AS15" s="150">
        <v>0.5133651973800673</v>
      </c>
      <c r="AT15" s="150">
        <v>0.4781241812942101</v>
      </c>
      <c r="AU15" s="150">
        <v>0.5009997012387103</v>
      </c>
      <c r="AV15" s="150">
        <v>14.445034519383963</v>
      </c>
      <c r="AW15" s="150">
        <v>16.361016505108722</v>
      </c>
      <c r="AX15" s="150">
        <v>15.11732126031301</v>
      </c>
      <c r="AY15" s="149">
        <v>14368</v>
      </c>
      <c r="AZ15" s="149">
        <v>13846</v>
      </c>
      <c r="BA15" s="149">
        <v>28214</v>
      </c>
      <c r="BB15" s="149">
        <v>9</v>
      </c>
      <c r="BC15" s="149">
        <v>11</v>
      </c>
      <c r="BD15" s="149">
        <v>20</v>
      </c>
      <c r="BE15" s="149">
        <v>2145</v>
      </c>
      <c r="BF15" s="149">
        <v>1962</v>
      </c>
      <c r="BG15" s="149">
        <v>4107</v>
      </c>
      <c r="BH15" s="150">
        <v>0.0626391982182628</v>
      </c>
      <c r="BI15" s="150">
        <v>0.0794453271703019</v>
      </c>
      <c r="BJ15" s="150">
        <v>0.07088679379031687</v>
      </c>
      <c r="BK15" s="150">
        <v>14.929008908685969</v>
      </c>
      <c r="BL15" s="150">
        <v>14.170157446193846</v>
      </c>
      <c r="BM15" s="150">
        <v>14.55660310484157</v>
      </c>
    </row>
    <row r="16" spans="1:65" s="2" customFormat="1" ht="16.5">
      <c r="A16" s="47"/>
      <c r="B16" s="48"/>
      <c r="C16" s="169" t="s">
        <v>8</v>
      </c>
      <c r="D16" s="48"/>
      <c r="E16" s="48"/>
      <c r="F16" s="49"/>
      <c r="G16" s="48"/>
      <c r="H16" s="48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169" t="s">
        <v>8</v>
      </c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169" t="s">
        <v>8</v>
      </c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169" t="s">
        <v>8</v>
      </c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</row>
    <row r="17" spans="1:65" s="2" customFormat="1" ht="12" customHeight="1">
      <c r="A17" s="47"/>
      <c r="B17" s="48"/>
      <c r="C17" s="174" t="s">
        <v>89</v>
      </c>
      <c r="D17" s="48"/>
      <c r="E17" s="48"/>
      <c r="F17" s="49"/>
      <c r="G17" s="48"/>
      <c r="H17" s="48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174" t="s">
        <v>89</v>
      </c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174" t="s">
        <v>89</v>
      </c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174" t="s">
        <v>89</v>
      </c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</row>
    <row r="18" spans="21:51" ht="14.25">
      <c r="U18" s="174" t="s">
        <v>100</v>
      </c>
      <c r="AJ18" s="174" t="s">
        <v>100</v>
      </c>
      <c r="AY18" s="174" t="s">
        <v>100</v>
      </c>
    </row>
    <row r="19" spans="21:65" ht="12.75"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21:65" ht="12.75"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21:65" ht="12.75"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21:65" ht="12.75"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21:65" ht="12.75"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21:65" ht="12.75"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21:65" ht="12.75"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21:65" ht="12.75"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pans="21:65" ht="12.75"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</row>
    <row r="28" spans="21:65" ht="12.75"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</row>
    <row r="29" spans="21:65" ht="12.75"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</row>
    <row r="30" spans="21:65" ht="12.75"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</row>
    <row r="31" spans="21:65" ht="12.75"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</row>
    <row r="32" spans="21:65" ht="12.75"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</row>
    <row r="33" spans="21:65" ht="12.75"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</row>
    <row r="34" spans="21:65" ht="12.75"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</row>
    <row r="35" spans="21:65" ht="12.75"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</row>
    <row r="36" spans="21:65" ht="12.75"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</row>
    <row r="37" spans="21:65" ht="12.75"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</row>
    <row r="38" spans="21:65" ht="12.75"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</row>
    <row r="39" spans="21:65" ht="12.75"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</row>
    <row r="40" spans="21:65" ht="12.75"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</row>
    <row r="41" spans="21:65" ht="12.75"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</row>
    <row r="42" spans="21:65" ht="12.75"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</row>
    <row r="43" spans="21:65" ht="12.75"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pans="21:65" ht="12.75"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</row>
    <row r="45" spans="21:65" ht="12.75"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</row>
    <row r="46" spans="21:65" ht="12.75"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</row>
    <row r="47" spans="21:65" ht="12.75"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</row>
    <row r="48" spans="21:65" ht="12.75"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</row>
    <row r="49" spans="21:65" ht="12.75"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</row>
    <row r="50" spans="21:65" ht="12.75"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</row>
    <row r="51" spans="21:65" ht="12.75"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</row>
    <row r="52" spans="21:65" ht="12.75"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</row>
    <row r="53" spans="21:65" ht="12.75"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</row>
    <row r="54" spans="21:65" ht="12.75"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</row>
    <row r="55" spans="21:65" ht="12.75"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</row>
    <row r="56" spans="21:65" ht="12.75"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</row>
    <row r="57" spans="21:65" ht="12.75"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</row>
    <row r="58" spans="21:65" ht="12.75"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</row>
    <row r="59" spans="21:65" ht="12.75"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</row>
    <row r="60" spans="21:65" ht="12.75"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</row>
    <row r="61" spans="21:65" ht="12.75"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</row>
    <row r="62" spans="21:65" ht="12.75"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</row>
    <row r="63" spans="21:65" ht="12.75"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</row>
    <row r="64" spans="21:65" ht="12.75"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</row>
    <row r="65" spans="21:65" ht="12.75"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</row>
    <row r="66" spans="21:65" ht="12.75"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</row>
    <row r="67" spans="21:65" ht="12.75"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</row>
    <row r="68" spans="21:65" ht="12.75"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</row>
    <row r="69" spans="21:65" ht="12.75"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</row>
    <row r="70" spans="21:65" ht="12.75"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</row>
    <row r="71" spans="21:65" ht="12.75"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</row>
    <row r="72" spans="21:65" ht="12.75"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</row>
    <row r="73" spans="21:65" ht="12.75"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</row>
    <row r="74" spans="21:65" ht="12.75"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</row>
    <row r="75" spans="21:65" ht="12.75"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</row>
    <row r="76" spans="21:65" ht="12.75"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</row>
    <row r="77" spans="21:65" ht="12.75"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</row>
    <row r="78" spans="21:65" ht="12.75"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</row>
    <row r="79" spans="21:65" ht="12.75"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</row>
    <row r="80" spans="21:65" ht="12.75"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</row>
    <row r="81" spans="21:65" ht="12.75"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</row>
    <row r="82" spans="21:65" ht="12.75"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</row>
    <row r="83" spans="21:65" ht="12.75"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</row>
    <row r="84" spans="21:65" ht="12.75"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</row>
    <row r="85" spans="21:65" ht="12.75"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</row>
    <row r="86" spans="21:65" ht="12.75"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</row>
    <row r="87" spans="21:65" ht="12.75"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</row>
    <row r="88" spans="21:65" ht="12.75"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</row>
    <row r="89" spans="21:65" ht="12.75"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</row>
    <row r="90" spans="21:65" ht="12.75"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</row>
    <row r="91" spans="21:65" ht="12.75"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</row>
    <row r="92" spans="21:65" ht="12.75"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</row>
    <row r="93" spans="21:65" ht="12.75"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</row>
    <row r="94" spans="21:65" ht="12.75"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</row>
    <row r="95" spans="21:65" ht="12.75"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</row>
    <row r="96" spans="21:65" ht="12.75"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</row>
    <row r="97" spans="21:65" ht="12.75"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</row>
    <row r="98" spans="21:65" ht="12.75"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</row>
    <row r="99" spans="21:65" ht="12.75"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</row>
    <row r="100" spans="21:65" ht="12.75"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</row>
    <row r="101" spans="21:65" ht="12.75"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</row>
    <row r="102" spans="21:65" ht="12.75"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</row>
    <row r="103" spans="21:65" ht="12.75"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</row>
    <row r="104" spans="21:65" ht="12.75"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</row>
    <row r="105" spans="21:65" ht="12.75"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</row>
    <row r="106" spans="21:65" ht="12.75"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</row>
    <row r="107" spans="21:65" ht="12.75"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</row>
    <row r="108" spans="21:65" ht="12.75"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</row>
    <row r="109" spans="21:65" ht="12.75"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</row>
    <row r="110" spans="21:65" ht="12.75"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</row>
    <row r="111" spans="21:65" ht="12.75"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</row>
    <row r="112" spans="21:65" ht="12.75"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</row>
    <row r="113" spans="21:65" ht="12.75"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</row>
    <row r="114" spans="21:65" ht="12.75"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</row>
    <row r="115" spans="21:65" ht="12.75"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</row>
    <row r="116" spans="21:65" ht="12.75"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</row>
    <row r="117" spans="21:65" ht="12.75"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</row>
    <row r="118" spans="21:65" ht="12.75"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</row>
    <row r="119" spans="21:65" ht="12.75"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</row>
    <row r="120" spans="21:65" ht="12.75"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</row>
    <row r="121" spans="21:65" ht="12.75"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</row>
    <row r="122" spans="21:65" ht="12.75"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</row>
    <row r="123" spans="21:65" ht="12.75"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</row>
    <row r="124" spans="21:65" ht="12.75"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</row>
    <row r="125" spans="21:65" ht="12.75"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</row>
    <row r="126" spans="21:65" ht="12.75"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</row>
    <row r="127" spans="21:65" ht="12.75"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</row>
    <row r="128" spans="21:65" ht="12.75"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</row>
    <row r="129" spans="21:65" ht="12.75"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</row>
    <row r="130" spans="21:65" ht="12.75"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</row>
    <row r="131" spans="21:65" ht="12.75"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</row>
    <row r="132" spans="21:65" ht="12.75"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</row>
    <row r="133" spans="21:65" ht="12.75"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</row>
    <row r="134" spans="21:65" ht="12.75"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</row>
    <row r="135" spans="21:65" ht="12.75"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</row>
    <row r="136" spans="21:65" ht="12.75"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</row>
    <row r="137" spans="21:65" ht="12.75"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</row>
    <row r="138" spans="21:65" ht="12.75"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</row>
    <row r="139" spans="21:65" ht="12.75"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</row>
    <row r="140" spans="21:65" ht="12.75"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</row>
    <row r="141" spans="21:65" ht="12.75"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</row>
    <row r="142" spans="21:65" ht="12.75"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</row>
    <row r="143" spans="21:65" ht="12.75"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</row>
    <row r="144" spans="21:65" ht="12.75"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</row>
    <row r="145" spans="21:65" ht="12.75"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</row>
    <row r="146" spans="21:65" ht="12.75"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</row>
    <row r="147" spans="21:65" ht="12.75"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</row>
    <row r="148" spans="21:65" ht="12.75"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</row>
    <row r="149" spans="21:65" ht="12.75"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</row>
    <row r="150" spans="21:65" ht="12.75"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</row>
    <row r="151" spans="21:65" ht="12.75"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</row>
    <row r="152" spans="21:65" ht="12.75"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</row>
    <row r="153" spans="21:65" ht="12.75"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</row>
    <row r="154" spans="21:65" ht="12.75"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</row>
    <row r="155" spans="21:65" ht="12.75"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</row>
    <row r="156" spans="21:65" ht="12.75"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</row>
    <row r="157" spans="21:65" ht="12.75"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</row>
    <row r="158" spans="21:65" ht="12.75"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</row>
    <row r="159" spans="21:65" ht="12.75"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</row>
    <row r="160" spans="21:65" ht="12.75"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</row>
    <row r="161" spans="21:65" ht="12.75"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</row>
    <row r="162" spans="21:65" ht="12.75"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</row>
    <row r="163" spans="21:65" ht="12.75"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</row>
    <row r="164" spans="21:65" ht="12.75"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</row>
    <row r="165" spans="21:65" ht="12.75"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</row>
    <row r="166" spans="21:65" ht="12.75"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</row>
    <row r="167" spans="21:65" ht="12.75"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</row>
    <row r="168" spans="21:65" ht="12.75"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</row>
    <row r="169" spans="21:65" ht="12.75"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</row>
    <row r="170" spans="21:65" ht="12.75"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</row>
    <row r="171" spans="21:65" ht="12.75"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</row>
    <row r="172" spans="21:65" ht="12.75"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</row>
    <row r="173" spans="21:65" ht="12.75"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</row>
    <row r="174" spans="21:65" ht="12.75"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</row>
    <row r="175" spans="21:65" ht="12.75"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</row>
    <row r="176" spans="21:65" ht="12.75"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</row>
    <row r="177" spans="21:65" ht="12.75"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</row>
    <row r="178" spans="21:65" ht="12.75"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</row>
    <row r="179" spans="21:65" ht="12.75"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</row>
    <row r="180" spans="21:65" ht="12.75"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</row>
    <row r="181" spans="21:65" ht="12.75"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</row>
    <row r="182" spans="21:65" ht="12.75"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</row>
    <row r="183" spans="21:65" ht="12.75"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</row>
    <row r="184" spans="21:65" ht="12.75"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</row>
    <row r="185" spans="21:65" ht="12.75"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</row>
    <row r="186" spans="21:65" ht="12.75"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</row>
    <row r="187" spans="21:65" ht="12.75"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</row>
    <row r="188" spans="21:65" ht="12.75"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</row>
    <row r="189" spans="21:65" ht="12.75"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</row>
    <row r="190" spans="21:65" ht="12.75"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</row>
    <row r="191" spans="21:65" ht="12.75"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</row>
    <row r="192" spans="21:65" ht="12.75"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</row>
    <row r="193" spans="21:65" ht="12.75"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</row>
  </sheetData>
  <sheetProtection/>
  <mergeCells count="36">
    <mergeCell ref="M1:T1"/>
    <mergeCell ref="BE5:BG5"/>
    <mergeCell ref="BH5:BJ5"/>
    <mergeCell ref="BB3:BG4"/>
    <mergeCell ref="BH3:BM4"/>
    <mergeCell ref="BB5:BD5"/>
    <mergeCell ref="AJ3:AL5"/>
    <mergeCell ref="AM3:AR4"/>
    <mergeCell ref="AS3:AX4"/>
    <mergeCell ref="AY3:BA5"/>
    <mergeCell ref="AM5:AO5"/>
    <mergeCell ref="AP5:AR5"/>
    <mergeCell ref="AS5:AU5"/>
    <mergeCell ref="AV5:AX5"/>
    <mergeCell ref="BK5:BM5"/>
    <mergeCell ref="O4:T4"/>
    <mergeCell ref="O5:Q5"/>
    <mergeCell ref="R5:T5"/>
    <mergeCell ref="AD3:AI4"/>
    <mergeCell ref="AD5:AF5"/>
    <mergeCell ref="I5:K5"/>
    <mergeCell ref="L5:N5"/>
    <mergeCell ref="U3:W5"/>
    <mergeCell ref="X3:AC4"/>
    <mergeCell ref="X5:Z5"/>
    <mergeCell ref="AA5:AC5"/>
    <mergeCell ref="AG5:AI5"/>
    <mergeCell ref="I4:N4"/>
    <mergeCell ref="C5:E5"/>
    <mergeCell ref="F5:H5"/>
    <mergeCell ref="A15:B15"/>
    <mergeCell ref="A3:A6"/>
    <mergeCell ref="B3:B6"/>
    <mergeCell ref="C4:H4"/>
    <mergeCell ref="C3:N3"/>
    <mergeCell ref="O3:T3"/>
  </mergeCells>
  <printOptions horizontalCentered="1"/>
  <pageMargins left="0.4724409448818898" right="0.07874015748031496" top="0.7480314960629921" bottom="0.7480314960629921" header="0.31496062992125984" footer="0.5118110236220472"/>
  <pageSetup firstPageNumber="25" useFirstPageNumber="1" horizontalDpi="600" verticalDpi="600" orientation="landscape" paperSize="9" scale="75" r:id="rId1"/>
  <headerFooter alignWithMargins="0">
    <oddFooter>&amp;C&amp;"Cambria,Regular"&amp;9XII-&amp;P</oddFooter>
  </headerFooter>
  <colBreaks count="3" manualBreakCount="3">
    <brk id="20" max="17" man="1"/>
    <brk id="35" max="17" man="1"/>
    <brk id="50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E98"/>
  <sheetViews>
    <sheetView view="pageBreakPreview" zoomScale="115" zoomScaleSheetLayoutView="11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2.75"/>
  <cols>
    <col min="1" max="1" width="5.140625" style="11" customWidth="1"/>
    <col min="2" max="2" width="29.140625" style="5" customWidth="1"/>
    <col min="3" max="3" width="10.140625" style="3" customWidth="1"/>
    <col min="4" max="4" width="11.28125" style="3" customWidth="1"/>
    <col min="5" max="5" width="12.140625" style="84" customWidth="1"/>
    <col min="6" max="6" width="10.421875" style="3" customWidth="1"/>
    <col min="7" max="8" width="10.140625" style="3" customWidth="1"/>
    <col min="9" max="9" width="9.57421875" style="3" customWidth="1"/>
    <col min="10" max="10" width="9.28125" style="3" customWidth="1"/>
    <col min="11" max="11" width="10.140625" style="3" customWidth="1"/>
    <col min="12" max="12" width="10.8515625" style="3" customWidth="1"/>
    <col min="13" max="13" width="10.00390625" style="3" customWidth="1"/>
    <col min="14" max="14" width="10.7109375" style="3" customWidth="1"/>
    <col min="15" max="15" width="9.140625" style="3" customWidth="1"/>
    <col min="16" max="16" width="7.7109375" style="3" customWidth="1"/>
    <col min="17" max="17" width="8.7109375" style="3" customWidth="1"/>
    <col min="18" max="31" width="9.140625" style="3" customWidth="1"/>
    <col min="32" max="32" width="10.421875" style="3" customWidth="1"/>
    <col min="33" max="35" width="9.8515625" style="3" customWidth="1"/>
    <col min="36" max="36" width="10.140625" style="3" customWidth="1"/>
    <col min="37" max="37" width="8.57421875" style="3" customWidth="1"/>
    <col min="38" max="38" width="10.00390625" style="3" customWidth="1"/>
    <col min="39" max="39" width="9.8515625" style="3" customWidth="1"/>
    <col min="40" max="40" width="9.00390625" style="3" customWidth="1"/>
    <col min="41" max="41" width="9.8515625" style="3" customWidth="1"/>
    <col min="42" max="44" width="7.7109375" style="3" customWidth="1"/>
    <col min="45" max="59" width="9.140625" style="3" customWidth="1"/>
    <col min="60" max="60" width="9.28125" style="3" customWidth="1"/>
    <col min="61" max="61" width="10.00390625" style="3" customWidth="1"/>
    <col min="62" max="62" width="9.421875" style="3" customWidth="1"/>
    <col min="63" max="67" width="8.57421875" style="3" customWidth="1"/>
    <col min="68" max="68" width="9.57421875" style="3" customWidth="1"/>
    <col min="69" max="71" width="7.7109375" style="3" customWidth="1"/>
    <col min="72" max="83" width="9.140625" style="3" customWidth="1"/>
  </cols>
  <sheetData>
    <row r="1" spans="1:83" ht="14.25" customHeight="1">
      <c r="A1" s="5"/>
      <c r="B1" s="6"/>
      <c r="C1" s="19" t="s">
        <v>69</v>
      </c>
      <c r="D1" s="19"/>
      <c r="E1" s="62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 t="s">
        <v>69</v>
      </c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19" t="s">
        <v>69</v>
      </c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 t="s">
        <v>69</v>
      </c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19" t="s">
        <v>69</v>
      </c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 t="s">
        <v>69</v>
      </c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</row>
    <row r="2" spans="1:83" ht="12.75" customHeight="1">
      <c r="A2" s="7"/>
      <c r="B2" s="8"/>
      <c r="C2" s="179" t="s">
        <v>92</v>
      </c>
      <c r="D2" s="28"/>
      <c r="E2" s="83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179" t="s">
        <v>93</v>
      </c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179" t="s">
        <v>94</v>
      </c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179" t="s">
        <v>95</v>
      </c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179" t="s">
        <v>96</v>
      </c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179" t="s">
        <v>97</v>
      </c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</row>
    <row r="3" spans="1:83" s="30" customFormat="1" ht="11.25" customHeight="1">
      <c r="A3" s="195" t="s">
        <v>18</v>
      </c>
      <c r="B3" s="191" t="s">
        <v>0</v>
      </c>
      <c r="C3" s="243" t="s">
        <v>60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35" t="s">
        <v>61</v>
      </c>
      <c r="S3" s="236"/>
      <c r="T3" s="236"/>
      <c r="U3" s="235" t="s">
        <v>62</v>
      </c>
      <c r="V3" s="236"/>
      <c r="W3" s="236"/>
      <c r="X3" s="235" t="s">
        <v>63</v>
      </c>
      <c r="Y3" s="236"/>
      <c r="Z3" s="236"/>
      <c r="AA3" s="234" t="s">
        <v>64</v>
      </c>
      <c r="AB3" s="234"/>
      <c r="AC3" s="234"/>
      <c r="AD3" s="243" t="s">
        <v>60</v>
      </c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35" t="s">
        <v>61</v>
      </c>
      <c r="AT3" s="236"/>
      <c r="AU3" s="236"/>
      <c r="AV3" s="235" t="s">
        <v>62</v>
      </c>
      <c r="AW3" s="236"/>
      <c r="AX3" s="236"/>
      <c r="AY3" s="235" t="s">
        <v>63</v>
      </c>
      <c r="AZ3" s="236"/>
      <c r="BA3" s="236"/>
      <c r="BB3" s="234" t="s">
        <v>64</v>
      </c>
      <c r="BC3" s="234"/>
      <c r="BD3" s="234"/>
      <c r="BE3" s="243" t="s">
        <v>60</v>
      </c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35" t="s">
        <v>61</v>
      </c>
      <c r="BU3" s="236"/>
      <c r="BV3" s="236"/>
      <c r="BW3" s="235" t="s">
        <v>62</v>
      </c>
      <c r="BX3" s="236"/>
      <c r="BY3" s="236"/>
      <c r="BZ3" s="235" t="s">
        <v>63</v>
      </c>
      <c r="CA3" s="236"/>
      <c r="CB3" s="236"/>
      <c r="CC3" s="234" t="s">
        <v>64</v>
      </c>
      <c r="CD3" s="234"/>
      <c r="CE3" s="234"/>
    </row>
    <row r="4" spans="1:83" s="30" customFormat="1" ht="12" customHeight="1">
      <c r="A4" s="195"/>
      <c r="B4" s="191"/>
      <c r="C4" s="235" t="s">
        <v>65</v>
      </c>
      <c r="D4" s="236"/>
      <c r="E4" s="237"/>
      <c r="F4" s="234" t="s">
        <v>66</v>
      </c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8"/>
      <c r="S4" s="239"/>
      <c r="T4" s="239"/>
      <c r="U4" s="238"/>
      <c r="V4" s="239"/>
      <c r="W4" s="239"/>
      <c r="X4" s="238"/>
      <c r="Y4" s="239"/>
      <c r="Z4" s="239"/>
      <c r="AA4" s="234"/>
      <c r="AB4" s="234"/>
      <c r="AC4" s="234"/>
      <c r="AD4" s="235" t="s">
        <v>65</v>
      </c>
      <c r="AE4" s="236"/>
      <c r="AF4" s="237"/>
      <c r="AG4" s="234" t="s">
        <v>66</v>
      </c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8"/>
      <c r="AT4" s="239"/>
      <c r="AU4" s="239"/>
      <c r="AV4" s="238"/>
      <c r="AW4" s="239"/>
      <c r="AX4" s="239"/>
      <c r="AY4" s="238"/>
      <c r="AZ4" s="239"/>
      <c r="BA4" s="239"/>
      <c r="BB4" s="234"/>
      <c r="BC4" s="234"/>
      <c r="BD4" s="234"/>
      <c r="BE4" s="235" t="s">
        <v>65</v>
      </c>
      <c r="BF4" s="236"/>
      <c r="BG4" s="237"/>
      <c r="BH4" s="234" t="s">
        <v>66</v>
      </c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8"/>
      <c r="BU4" s="239"/>
      <c r="BV4" s="239"/>
      <c r="BW4" s="238"/>
      <c r="BX4" s="239"/>
      <c r="BY4" s="239"/>
      <c r="BZ4" s="238"/>
      <c r="CA4" s="239"/>
      <c r="CB4" s="239"/>
      <c r="CC4" s="234"/>
      <c r="CD4" s="234"/>
      <c r="CE4" s="234"/>
    </row>
    <row r="5" spans="1:83" s="30" customFormat="1" ht="12" customHeight="1">
      <c r="A5" s="195"/>
      <c r="B5" s="191"/>
      <c r="C5" s="238"/>
      <c r="D5" s="239"/>
      <c r="E5" s="240"/>
      <c r="F5" s="238" t="s">
        <v>61</v>
      </c>
      <c r="G5" s="239"/>
      <c r="H5" s="240"/>
      <c r="I5" s="238" t="s">
        <v>62</v>
      </c>
      <c r="J5" s="239"/>
      <c r="K5" s="240"/>
      <c r="L5" s="238" t="s">
        <v>63</v>
      </c>
      <c r="M5" s="239"/>
      <c r="N5" s="240"/>
      <c r="O5" s="238" t="s">
        <v>64</v>
      </c>
      <c r="P5" s="239"/>
      <c r="Q5" s="240"/>
      <c r="R5" s="235" t="s">
        <v>67</v>
      </c>
      <c r="S5" s="235" t="s">
        <v>6</v>
      </c>
      <c r="T5" s="235" t="s">
        <v>7</v>
      </c>
      <c r="U5" s="235" t="s">
        <v>67</v>
      </c>
      <c r="V5" s="235" t="s">
        <v>6</v>
      </c>
      <c r="W5" s="235" t="s">
        <v>7</v>
      </c>
      <c r="X5" s="235" t="s">
        <v>67</v>
      </c>
      <c r="Y5" s="235" t="s">
        <v>6</v>
      </c>
      <c r="Z5" s="235" t="s">
        <v>7</v>
      </c>
      <c r="AA5" s="234" t="s">
        <v>67</v>
      </c>
      <c r="AB5" s="234" t="s">
        <v>6</v>
      </c>
      <c r="AC5" s="234" t="s">
        <v>7</v>
      </c>
      <c r="AD5" s="238"/>
      <c r="AE5" s="239"/>
      <c r="AF5" s="240"/>
      <c r="AG5" s="238" t="s">
        <v>61</v>
      </c>
      <c r="AH5" s="239"/>
      <c r="AI5" s="240"/>
      <c r="AJ5" s="238" t="s">
        <v>62</v>
      </c>
      <c r="AK5" s="239"/>
      <c r="AL5" s="240"/>
      <c r="AM5" s="238" t="s">
        <v>63</v>
      </c>
      <c r="AN5" s="239"/>
      <c r="AO5" s="240"/>
      <c r="AP5" s="238" t="s">
        <v>64</v>
      </c>
      <c r="AQ5" s="239"/>
      <c r="AR5" s="240"/>
      <c r="AS5" s="235" t="s">
        <v>67</v>
      </c>
      <c r="AT5" s="235" t="s">
        <v>6</v>
      </c>
      <c r="AU5" s="235" t="s">
        <v>7</v>
      </c>
      <c r="AV5" s="235" t="s">
        <v>67</v>
      </c>
      <c r="AW5" s="235" t="s">
        <v>6</v>
      </c>
      <c r="AX5" s="235" t="s">
        <v>7</v>
      </c>
      <c r="AY5" s="235" t="s">
        <v>67</v>
      </c>
      <c r="AZ5" s="235" t="s">
        <v>6</v>
      </c>
      <c r="BA5" s="235" t="s">
        <v>7</v>
      </c>
      <c r="BB5" s="234" t="s">
        <v>67</v>
      </c>
      <c r="BC5" s="234" t="s">
        <v>6</v>
      </c>
      <c r="BD5" s="234" t="s">
        <v>7</v>
      </c>
      <c r="BE5" s="238"/>
      <c r="BF5" s="239"/>
      <c r="BG5" s="240"/>
      <c r="BH5" s="238" t="s">
        <v>61</v>
      </c>
      <c r="BI5" s="239"/>
      <c r="BJ5" s="240"/>
      <c r="BK5" s="238" t="s">
        <v>62</v>
      </c>
      <c r="BL5" s="239"/>
      <c r="BM5" s="240"/>
      <c r="BN5" s="238" t="s">
        <v>63</v>
      </c>
      <c r="BO5" s="239"/>
      <c r="BP5" s="240"/>
      <c r="BQ5" s="238" t="s">
        <v>64</v>
      </c>
      <c r="BR5" s="239"/>
      <c r="BS5" s="240"/>
      <c r="BT5" s="235" t="s">
        <v>67</v>
      </c>
      <c r="BU5" s="235" t="s">
        <v>6</v>
      </c>
      <c r="BV5" s="235" t="s">
        <v>7</v>
      </c>
      <c r="BW5" s="235" t="s">
        <v>67</v>
      </c>
      <c r="BX5" s="235" t="s">
        <v>6</v>
      </c>
      <c r="BY5" s="235" t="s">
        <v>7</v>
      </c>
      <c r="BZ5" s="235" t="s">
        <v>67</v>
      </c>
      <c r="CA5" s="235" t="s">
        <v>6</v>
      </c>
      <c r="CB5" s="235" t="s">
        <v>7</v>
      </c>
      <c r="CC5" s="234" t="s">
        <v>67</v>
      </c>
      <c r="CD5" s="234" t="s">
        <v>6</v>
      </c>
      <c r="CE5" s="234" t="s">
        <v>7</v>
      </c>
    </row>
    <row r="6" spans="1:83" s="30" customFormat="1" ht="12" customHeight="1">
      <c r="A6" s="195"/>
      <c r="B6" s="191"/>
      <c r="C6" s="78" t="s">
        <v>67</v>
      </c>
      <c r="D6" s="78" t="s">
        <v>6</v>
      </c>
      <c r="E6" s="78" t="s">
        <v>7</v>
      </c>
      <c r="F6" s="78" t="s">
        <v>67</v>
      </c>
      <c r="G6" s="78" t="s">
        <v>6</v>
      </c>
      <c r="H6" s="78" t="s">
        <v>7</v>
      </c>
      <c r="I6" s="78" t="s">
        <v>67</v>
      </c>
      <c r="J6" s="78" t="s">
        <v>6</v>
      </c>
      <c r="K6" s="78" t="s">
        <v>7</v>
      </c>
      <c r="L6" s="78" t="s">
        <v>67</v>
      </c>
      <c r="M6" s="78" t="s">
        <v>6</v>
      </c>
      <c r="N6" s="78" t="s">
        <v>7</v>
      </c>
      <c r="O6" s="78" t="s">
        <v>67</v>
      </c>
      <c r="P6" s="78" t="s">
        <v>6</v>
      </c>
      <c r="Q6" s="78" t="s">
        <v>7</v>
      </c>
      <c r="R6" s="238"/>
      <c r="S6" s="238"/>
      <c r="T6" s="238"/>
      <c r="U6" s="238"/>
      <c r="V6" s="238"/>
      <c r="W6" s="238"/>
      <c r="X6" s="238"/>
      <c r="Y6" s="238"/>
      <c r="Z6" s="238"/>
      <c r="AA6" s="234"/>
      <c r="AB6" s="234"/>
      <c r="AC6" s="234"/>
      <c r="AD6" s="78" t="s">
        <v>67</v>
      </c>
      <c r="AE6" s="78" t="s">
        <v>6</v>
      </c>
      <c r="AF6" s="78" t="s">
        <v>7</v>
      </c>
      <c r="AG6" s="78" t="s">
        <v>67</v>
      </c>
      <c r="AH6" s="78" t="s">
        <v>6</v>
      </c>
      <c r="AI6" s="78" t="s">
        <v>7</v>
      </c>
      <c r="AJ6" s="78" t="s">
        <v>67</v>
      </c>
      <c r="AK6" s="78" t="s">
        <v>6</v>
      </c>
      <c r="AL6" s="78" t="s">
        <v>7</v>
      </c>
      <c r="AM6" s="78" t="s">
        <v>67</v>
      </c>
      <c r="AN6" s="78" t="s">
        <v>6</v>
      </c>
      <c r="AO6" s="78" t="s">
        <v>7</v>
      </c>
      <c r="AP6" s="78" t="s">
        <v>67</v>
      </c>
      <c r="AQ6" s="78" t="s">
        <v>6</v>
      </c>
      <c r="AR6" s="78" t="s">
        <v>7</v>
      </c>
      <c r="AS6" s="238"/>
      <c r="AT6" s="238"/>
      <c r="AU6" s="238"/>
      <c r="AV6" s="238"/>
      <c r="AW6" s="238"/>
      <c r="AX6" s="238"/>
      <c r="AY6" s="238"/>
      <c r="AZ6" s="238"/>
      <c r="BA6" s="238"/>
      <c r="BB6" s="234"/>
      <c r="BC6" s="234"/>
      <c r="BD6" s="234"/>
      <c r="BE6" s="78" t="s">
        <v>67</v>
      </c>
      <c r="BF6" s="78" t="s">
        <v>6</v>
      </c>
      <c r="BG6" s="78" t="s">
        <v>7</v>
      </c>
      <c r="BH6" s="78" t="s">
        <v>67</v>
      </c>
      <c r="BI6" s="78" t="s">
        <v>6</v>
      </c>
      <c r="BJ6" s="78" t="s">
        <v>7</v>
      </c>
      <c r="BK6" s="78" t="s">
        <v>67</v>
      </c>
      <c r="BL6" s="78" t="s">
        <v>6</v>
      </c>
      <c r="BM6" s="78" t="s">
        <v>7</v>
      </c>
      <c r="BN6" s="78" t="s">
        <v>67</v>
      </c>
      <c r="BO6" s="78" t="s">
        <v>6</v>
      </c>
      <c r="BP6" s="78" t="s">
        <v>7</v>
      </c>
      <c r="BQ6" s="78" t="s">
        <v>67</v>
      </c>
      <c r="BR6" s="78" t="s">
        <v>6</v>
      </c>
      <c r="BS6" s="78" t="s">
        <v>7</v>
      </c>
      <c r="BT6" s="238"/>
      <c r="BU6" s="238"/>
      <c r="BV6" s="238"/>
      <c r="BW6" s="238"/>
      <c r="BX6" s="238"/>
      <c r="BY6" s="238"/>
      <c r="BZ6" s="238"/>
      <c r="CA6" s="238"/>
      <c r="CB6" s="238"/>
      <c r="CC6" s="234"/>
      <c r="CD6" s="234"/>
      <c r="CE6" s="234"/>
    </row>
    <row r="7" spans="1:83" s="30" customFormat="1" ht="12.75">
      <c r="A7" s="79">
        <v>1</v>
      </c>
      <c r="B7" s="79">
        <v>2</v>
      </c>
      <c r="C7" s="85">
        <v>3</v>
      </c>
      <c r="D7" s="85">
        <v>4</v>
      </c>
      <c r="E7" s="85">
        <v>5</v>
      </c>
      <c r="F7" s="85">
        <v>6</v>
      </c>
      <c r="G7" s="85">
        <v>7</v>
      </c>
      <c r="H7" s="85">
        <v>8</v>
      </c>
      <c r="I7" s="85">
        <v>9</v>
      </c>
      <c r="J7" s="85">
        <v>10</v>
      </c>
      <c r="K7" s="85">
        <v>11</v>
      </c>
      <c r="L7" s="85">
        <v>12</v>
      </c>
      <c r="M7" s="85">
        <v>13</v>
      </c>
      <c r="N7" s="85">
        <v>14</v>
      </c>
      <c r="O7" s="85">
        <v>15</v>
      </c>
      <c r="P7" s="85">
        <v>16</v>
      </c>
      <c r="Q7" s="85">
        <v>17</v>
      </c>
      <c r="R7" s="85">
        <v>3</v>
      </c>
      <c r="S7" s="85">
        <v>4</v>
      </c>
      <c r="T7" s="85">
        <v>5</v>
      </c>
      <c r="U7" s="85">
        <v>6</v>
      </c>
      <c r="V7" s="85">
        <v>7</v>
      </c>
      <c r="W7" s="85">
        <v>8</v>
      </c>
      <c r="X7" s="85">
        <v>9</v>
      </c>
      <c r="Y7" s="85">
        <v>10</v>
      </c>
      <c r="Z7" s="85">
        <v>11</v>
      </c>
      <c r="AA7" s="85">
        <v>12</v>
      </c>
      <c r="AB7" s="85">
        <v>13</v>
      </c>
      <c r="AC7" s="85">
        <v>14</v>
      </c>
      <c r="AD7" s="85">
        <v>3</v>
      </c>
      <c r="AE7" s="85">
        <v>4</v>
      </c>
      <c r="AF7" s="85">
        <v>5</v>
      </c>
      <c r="AG7" s="85">
        <v>6</v>
      </c>
      <c r="AH7" s="85">
        <v>7</v>
      </c>
      <c r="AI7" s="85">
        <v>8</v>
      </c>
      <c r="AJ7" s="85">
        <v>9</v>
      </c>
      <c r="AK7" s="85">
        <v>10</v>
      </c>
      <c r="AL7" s="85">
        <v>11</v>
      </c>
      <c r="AM7" s="85">
        <v>12</v>
      </c>
      <c r="AN7" s="85">
        <v>13</v>
      </c>
      <c r="AO7" s="85">
        <v>14</v>
      </c>
      <c r="AP7" s="85">
        <v>15</v>
      </c>
      <c r="AQ7" s="85">
        <v>16</v>
      </c>
      <c r="AR7" s="85">
        <v>17</v>
      </c>
      <c r="AS7" s="85">
        <v>3</v>
      </c>
      <c r="AT7" s="85">
        <v>4</v>
      </c>
      <c r="AU7" s="85">
        <v>5</v>
      </c>
      <c r="AV7" s="85">
        <v>6</v>
      </c>
      <c r="AW7" s="85">
        <v>7</v>
      </c>
      <c r="AX7" s="85">
        <v>8</v>
      </c>
      <c r="AY7" s="85">
        <v>9</v>
      </c>
      <c r="AZ7" s="85">
        <v>10</v>
      </c>
      <c r="BA7" s="85">
        <v>11</v>
      </c>
      <c r="BB7" s="85">
        <v>12</v>
      </c>
      <c r="BC7" s="85">
        <v>13</v>
      </c>
      <c r="BD7" s="85">
        <v>14</v>
      </c>
      <c r="BE7" s="85">
        <v>3</v>
      </c>
      <c r="BF7" s="85">
        <v>4</v>
      </c>
      <c r="BG7" s="85">
        <v>5</v>
      </c>
      <c r="BH7" s="85">
        <v>6</v>
      </c>
      <c r="BI7" s="85">
        <v>7</v>
      </c>
      <c r="BJ7" s="85">
        <v>8</v>
      </c>
      <c r="BK7" s="85">
        <v>9</v>
      </c>
      <c r="BL7" s="85">
        <v>10</v>
      </c>
      <c r="BM7" s="85">
        <v>11</v>
      </c>
      <c r="BN7" s="85">
        <v>12</v>
      </c>
      <c r="BO7" s="85">
        <v>13</v>
      </c>
      <c r="BP7" s="85">
        <v>14</v>
      </c>
      <c r="BQ7" s="85">
        <v>15</v>
      </c>
      <c r="BR7" s="85">
        <v>16</v>
      </c>
      <c r="BS7" s="85">
        <v>17</v>
      </c>
      <c r="BT7" s="85">
        <v>3</v>
      </c>
      <c r="BU7" s="85">
        <v>4</v>
      </c>
      <c r="BV7" s="85">
        <v>5</v>
      </c>
      <c r="BW7" s="85">
        <v>6</v>
      </c>
      <c r="BX7" s="85">
        <v>7</v>
      </c>
      <c r="BY7" s="85">
        <v>8</v>
      </c>
      <c r="BZ7" s="85">
        <v>9</v>
      </c>
      <c r="CA7" s="85">
        <v>10</v>
      </c>
      <c r="CB7" s="85">
        <v>11</v>
      </c>
      <c r="CC7" s="85">
        <v>12</v>
      </c>
      <c r="CD7" s="85">
        <v>13</v>
      </c>
      <c r="CE7" s="85">
        <v>14</v>
      </c>
    </row>
    <row r="8" spans="1:83" ht="14.25">
      <c r="A8" s="194" t="s">
        <v>9</v>
      </c>
      <c r="B8" s="194"/>
      <c r="C8" s="244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6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6"/>
      <c r="AD8" s="244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6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6"/>
      <c r="BE8" s="244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6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6"/>
    </row>
    <row r="9" spans="1:83" ht="31.5" customHeight="1">
      <c r="A9" s="65">
        <v>1</v>
      </c>
      <c r="B9" s="158" t="s">
        <v>22</v>
      </c>
      <c r="C9" s="137">
        <f>Board!AP9</f>
        <v>417825</v>
      </c>
      <c r="D9" s="137">
        <f>Board!AQ9</f>
        <v>343366</v>
      </c>
      <c r="E9" s="137">
        <f>Board!AR9</f>
        <v>761191</v>
      </c>
      <c r="F9" s="132"/>
      <c r="G9" s="132"/>
      <c r="H9" s="132">
        <v>0</v>
      </c>
      <c r="I9" s="132"/>
      <c r="J9" s="132"/>
      <c r="K9" s="132">
        <v>0</v>
      </c>
      <c r="L9" s="132"/>
      <c r="M9" s="132"/>
      <c r="N9" s="132">
        <v>0</v>
      </c>
      <c r="O9" s="132"/>
      <c r="P9" s="132"/>
      <c r="Q9" s="132">
        <v>0</v>
      </c>
      <c r="R9" s="135">
        <v>0</v>
      </c>
      <c r="S9" s="135">
        <v>0</v>
      </c>
      <c r="T9" s="135">
        <v>0</v>
      </c>
      <c r="U9" s="135">
        <v>0</v>
      </c>
      <c r="V9" s="135">
        <v>0</v>
      </c>
      <c r="W9" s="135">
        <v>0</v>
      </c>
      <c r="X9" s="135">
        <v>0</v>
      </c>
      <c r="Y9" s="135">
        <v>0</v>
      </c>
      <c r="Z9" s="135">
        <v>0</v>
      </c>
      <c r="AA9" s="135">
        <v>0</v>
      </c>
      <c r="AB9" s="135">
        <v>0</v>
      </c>
      <c r="AC9" s="135">
        <v>0</v>
      </c>
      <c r="AD9" s="137">
        <f>Board!CI9</f>
        <v>30919</v>
      </c>
      <c r="AE9" s="137">
        <f>Board!CJ9</f>
        <v>27504</v>
      </c>
      <c r="AF9" s="137">
        <f>Board!CK9</f>
        <v>58423</v>
      </c>
      <c r="AG9" s="132"/>
      <c r="AH9" s="132"/>
      <c r="AI9" s="132">
        <v>0</v>
      </c>
      <c r="AJ9" s="132"/>
      <c r="AK9" s="132"/>
      <c r="AL9" s="132">
        <v>0</v>
      </c>
      <c r="AM9" s="132"/>
      <c r="AN9" s="132"/>
      <c r="AO9" s="132">
        <v>0</v>
      </c>
      <c r="AP9" s="132"/>
      <c r="AQ9" s="132"/>
      <c r="AR9" s="132">
        <v>0</v>
      </c>
      <c r="AS9" s="135">
        <v>0</v>
      </c>
      <c r="AT9" s="135">
        <v>0</v>
      </c>
      <c r="AU9" s="135">
        <v>0</v>
      </c>
      <c r="AV9" s="135">
        <v>0</v>
      </c>
      <c r="AW9" s="135">
        <v>0</v>
      </c>
      <c r="AX9" s="135">
        <v>0</v>
      </c>
      <c r="AY9" s="135">
        <v>0</v>
      </c>
      <c r="AZ9" s="135">
        <v>0</v>
      </c>
      <c r="BA9" s="135">
        <v>0</v>
      </c>
      <c r="BB9" s="135">
        <v>0</v>
      </c>
      <c r="BC9" s="135">
        <v>0</v>
      </c>
      <c r="BD9" s="135">
        <v>0</v>
      </c>
      <c r="BE9" s="137">
        <f>Board!EB9</f>
        <v>13538</v>
      </c>
      <c r="BF9" s="137">
        <f>Board!EC9</f>
        <v>11889</v>
      </c>
      <c r="BG9" s="137">
        <f>Board!ED9</f>
        <v>25427</v>
      </c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5">
        <v>0</v>
      </c>
      <c r="BU9" s="135">
        <v>0</v>
      </c>
      <c r="BV9" s="135">
        <v>0</v>
      </c>
      <c r="BW9" s="135">
        <v>0</v>
      </c>
      <c r="BX9" s="135">
        <v>0</v>
      </c>
      <c r="BY9" s="135">
        <v>0</v>
      </c>
      <c r="BZ9" s="135">
        <v>0</v>
      </c>
      <c r="CA9" s="135">
        <v>0</v>
      </c>
      <c r="CB9" s="135">
        <v>0</v>
      </c>
      <c r="CC9" s="135">
        <v>0</v>
      </c>
      <c r="CD9" s="135">
        <v>0</v>
      </c>
      <c r="CE9" s="135">
        <v>0</v>
      </c>
    </row>
    <row r="10" spans="1:83" ht="42.75" customHeight="1">
      <c r="A10" s="65">
        <v>2</v>
      </c>
      <c r="B10" s="158" t="s">
        <v>23</v>
      </c>
      <c r="C10" s="137">
        <v>33115</v>
      </c>
      <c r="D10" s="137">
        <v>27823</v>
      </c>
      <c r="E10" s="131">
        <v>60938</v>
      </c>
      <c r="F10" s="137">
        <v>1664</v>
      </c>
      <c r="G10" s="137">
        <v>3774</v>
      </c>
      <c r="H10" s="131">
        <v>5438</v>
      </c>
      <c r="I10" s="137">
        <v>11400</v>
      </c>
      <c r="J10" s="137">
        <v>11140</v>
      </c>
      <c r="K10" s="137">
        <v>22540</v>
      </c>
      <c r="L10" s="137">
        <v>18866</v>
      </c>
      <c r="M10" s="137">
        <v>12576</v>
      </c>
      <c r="N10" s="137">
        <v>31442</v>
      </c>
      <c r="O10" s="137">
        <v>119</v>
      </c>
      <c r="P10" s="137">
        <v>1</v>
      </c>
      <c r="Q10" s="137">
        <v>120</v>
      </c>
      <c r="R10" s="151">
        <v>5.024913181337762</v>
      </c>
      <c r="S10" s="151">
        <v>13.56431729144952</v>
      </c>
      <c r="T10" s="151">
        <v>8.923824214775674</v>
      </c>
      <c r="U10" s="151">
        <v>34.42548693945342</v>
      </c>
      <c r="V10" s="151">
        <v>40.03881680623944</v>
      </c>
      <c r="W10" s="151">
        <v>36.98841445403525</v>
      </c>
      <c r="X10" s="151">
        <v>56.97116110523932</v>
      </c>
      <c r="Y10" s="151">
        <v>45.2000143765949</v>
      </c>
      <c r="Z10" s="151">
        <v>51.59670484754997</v>
      </c>
      <c r="AA10" s="151">
        <v>0.35935376717499623</v>
      </c>
      <c r="AB10" s="151">
        <v>0.0035941487258742766</v>
      </c>
      <c r="AC10" s="151">
        <v>0.1969214611572418</v>
      </c>
      <c r="AD10" s="137">
        <v>1035</v>
      </c>
      <c r="AE10" s="137">
        <v>678</v>
      </c>
      <c r="AF10" s="137">
        <v>1713</v>
      </c>
      <c r="AG10" s="137">
        <v>49</v>
      </c>
      <c r="AH10" s="137">
        <v>88</v>
      </c>
      <c r="AI10" s="137">
        <v>137</v>
      </c>
      <c r="AJ10" s="137">
        <v>233</v>
      </c>
      <c r="AK10" s="137">
        <v>173</v>
      </c>
      <c r="AL10" s="137">
        <v>406</v>
      </c>
      <c r="AM10" s="137">
        <v>695</v>
      </c>
      <c r="AN10" s="137">
        <v>402</v>
      </c>
      <c r="AO10" s="137">
        <v>1097</v>
      </c>
      <c r="AP10" s="137">
        <v>7</v>
      </c>
      <c r="AQ10" s="137">
        <v>1</v>
      </c>
      <c r="AR10" s="137">
        <v>8</v>
      </c>
      <c r="AS10" s="143">
        <v>4.734299516908213</v>
      </c>
      <c r="AT10" s="143">
        <v>12.979351032448378</v>
      </c>
      <c r="AU10" s="143">
        <v>7.997664915353182</v>
      </c>
      <c r="AV10" s="143">
        <v>22.51207729468599</v>
      </c>
      <c r="AW10" s="143">
        <v>25.51622418879056</v>
      </c>
      <c r="AX10" s="143">
        <v>23.70110916520724</v>
      </c>
      <c r="AY10" s="143">
        <v>67.14975845410628</v>
      </c>
      <c r="AZ10" s="143">
        <v>59.292035398230084</v>
      </c>
      <c r="BA10" s="143">
        <v>64.03969643899592</v>
      </c>
      <c r="BB10" s="143">
        <v>0.6763285024154589</v>
      </c>
      <c r="BC10" s="143">
        <v>0.14749262536873156</v>
      </c>
      <c r="BD10" s="143">
        <v>0.46701692936368944</v>
      </c>
      <c r="BE10" s="137">
        <v>1049</v>
      </c>
      <c r="BF10" s="137">
        <v>1072</v>
      </c>
      <c r="BG10" s="137">
        <v>2121</v>
      </c>
      <c r="BH10" s="137">
        <v>273</v>
      </c>
      <c r="BI10" s="137">
        <v>398</v>
      </c>
      <c r="BJ10" s="137">
        <v>671</v>
      </c>
      <c r="BK10" s="137">
        <v>239</v>
      </c>
      <c r="BL10" s="137">
        <v>206</v>
      </c>
      <c r="BM10" s="137">
        <v>445</v>
      </c>
      <c r="BN10" s="137">
        <v>463</v>
      </c>
      <c r="BO10" s="137">
        <v>440</v>
      </c>
      <c r="BP10" s="137">
        <v>903</v>
      </c>
      <c r="BQ10" s="137">
        <v>24</v>
      </c>
      <c r="BR10" s="139">
        <v>0</v>
      </c>
      <c r="BS10" s="137">
        <v>24</v>
      </c>
      <c r="BT10" s="151">
        <v>26.024785510009533</v>
      </c>
      <c r="BU10" s="151">
        <v>37.12686567164179</v>
      </c>
      <c r="BV10" s="151">
        <v>31.636020744931635</v>
      </c>
      <c r="BW10" s="151">
        <v>22.783603431839847</v>
      </c>
      <c r="BX10" s="151">
        <v>19.21641791044776</v>
      </c>
      <c r="BY10" s="151">
        <v>20.98066949552098</v>
      </c>
      <c r="BZ10" s="151">
        <v>44.13727359389895</v>
      </c>
      <c r="CA10" s="151">
        <v>41.04477611940298</v>
      </c>
      <c r="CB10" s="151">
        <v>42.57425742574257</v>
      </c>
      <c r="CC10" s="151">
        <v>2.2878932316491896</v>
      </c>
      <c r="CD10" s="139">
        <v>0</v>
      </c>
      <c r="CE10" s="151">
        <v>1.1315417256011315</v>
      </c>
    </row>
    <row r="11" spans="1:83" ht="14.25">
      <c r="A11" s="232" t="s">
        <v>10</v>
      </c>
      <c r="B11" s="233"/>
      <c r="C11" s="247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  <c r="R11" s="250" t="s">
        <v>98</v>
      </c>
      <c r="S11" s="250" t="s">
        <v>98</v>
      </c>
      <c r="T11" s="250" t="s">
        <v>98</v>
      </c>
      <c r="U11" s="250" t="s">
        <v>98</v>
      </c>
      <c r="V11" s="250" t="s">
        <v>98</v>
      </c>
      <c r="W11" s="250" t="s">
        <v>98</v>
      </c>
      <c r="X11" s="250" t="s">
        <v>98</v>
      </c>
      <c r="Y11" s="250" t="s">
        <v>98</v>
      </c>
      <c r="Z11" s="250" t="s">
        <v>98</v>
      </c>
      <c r="AA11" s="250" t="s">
        <v>98</v>
      </c>
      <c r="AB11" s="250" t="s">
        <v>98</v>
      </c>
      <c r="AC11" s="251" t="s">
        <v>98</v>
      </c>
      <c r="AD11" s="247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9"/>
      <c r="AS11" s="250" t="s">
        <v>98</v>
      </c>
      <c r="AT11" s="250" t="s">
        <v>98</v>
      </c>
      <c r="AU11" s="250" t="s">
        <v>98</v>
      </c>
      <c r="AV11" s="250" t="s">
        <v>98</v>
      </c>
      <c r="AW11" s="250" t="s">
        <v>98</v>
      </c>
      <c r="AX11" s="250" t="s">
        <v>98</v>
      </c>
      <c r="AY11" s="250" t="s">
        <v>98</v>
      </c>
      <c r="AZ11" s="250" t="s">
        <v>98</v>
      </c>
      <c r="BA11" s="250" t="s">
        <v>98</v>
      </c>
      <c r="BB11" s="250" t="s">
        <v>98</v>
      </c>
      <c r="BC11" s="250" t="s">
        <v>98</v>
      </c>
      <c r="BD11" s="251" t="s">
        <v>98</v>
      </c>
      <c r="BE11" s="247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9"/>
      <c r="BT11" s="250" t="s">
        <v>98</v>
      </c>
      <c r="BU11" s="250" t="s">
        <v>98</v>
      </c>
      <c r="BV11" s="250" t="s">
        <v>98</v>
      </c>
      <c r="BW11" s="250" t="s">
        <v>98</v>
      </c>
      <c r="BX11" s="250" t="s">
        <v>98</v>
      </c>
      <c r="BY11" s="250" t="s">
        <v>98</v>
      </c>
      <c r="BZ11" s="250" t="s">
        <v>98</v>
      </c>
      <c r="CA11" s="250" t="s">
        <v>98</v>
      </c>
      <c r="CB11" s="250" t="s">
        <v>98</v>
      </c>
      <c r="CC11" s="250" t="s">
        <v>98</v>
      </c>
      <c r="CD11" s="250" t="s">
        <v>98</v>
      </c>
      <c r="CE11" s="251" t="s">
        <v>98</v>
      </c>
    </row>
    <row r="12" spans="1:83" ht="29.25" customHeight="1">
      <c r="A12" s="65">
        <v>3</v>
      </c>
      <c r="B12" s="155" t="s">
        <v>33</v>
      </c>
      <c r="C12" s="137">
        <v>193599</v>
      </c>
      <c r="D12" s="137">
        <v>179141</v>
      </c>
      <c r="E12" s="131">
        <v>372740</v>
      </c>
      <c r="F12" s="137">
        <v>8394</v>
      </c>
      <c r="G12" s="137">
        <v>8778</v>
      </c>
      <c r="H12" s="137">
        <v>17172</v>
      </c>
      <c r="I12" s="137">
        <v>41325</v>
      </c>
      <c r="J12" s="137">
        <v>33426</v>
      </c>
      <c r="K12" s="137">
        <v>74751</v>
      </c>
      <c r="L12" s="137">
        <v>130753</v>
      </c>
      <c r="M12" s="137">
        <v>123736</v>
      </c>
      <c r="N12" s="137">
        <v>254489</v>
      </c>
      <c r="O12" s="137">
        <v>13127</v>
      </c>
      <c r="P12" s="137">
        <v>13201</v>
      </c>
      <c r="Q12" s="137">
        <v>26328</v>
      </c>
      <c r="R12" s="151">
        <v>4.335766197139448</v>
      </c>
      <c r="S12" s="151">
        <v>4.90005079797478</v>
      </c>
      <c r="T12" s="151">
        <v>4.606964640231797</v>
      </c>
      <c r="U12" s="151">
        <v>21.345668107789812</v>
      </c>
      <c r="V12" s="151">
        <v>18.659045109718043</v>
      </c>
      <c r="W12" s="151">
        <v>20.054461554971294</v>
      </c>
      <c r="X12" s="151">
        <v>67.53805546516253</v>
      </c>
      <c r="Y12" s="151">
        <v>69.07184843224053</v>
      </c>
      <c r="Z12" s="151">
        <v>68.27520523689435</v>
      </c>
      <c r="AA12" s="151">
        <v>6.780510229908212</v>
      </c>
      <c r="AB12" s="151">
        <v>7.3690556600666515</v>
      </c>
      <c r="AC12" s="151">
        <v>7.063368567902559</v>
      </c>
      <c r="AD12" s="137">
        <v>30176</v>
      </c>
      <c r="AE12" s="137">
        <v>31193</v>
      </c>
      <c r="AF12" s="137">
        <v>61369</v>
      </c>
      <c r="AG12" s="137">
        <v>2297</v>
      </c>
      <c r="AH12" s="137">
        <v>2442</v>
      </c>
      <c r="AI12" s="137">
        <v>4739</v>
      </c>
      <c r="AJ12" s="137">
        <v>7650</v>
      </c>
      <c r="AK12" s="137">
        <v>5798</v>
      </c>
      <c r="AL12" s="137">
        <v>13448</v>
      </c>
      <c r="AM12" s="137">
        <v>16607</v>
      </c>
      <c r="AN12" s="137">
        <v>18287</v>
      </c>
      <c r="AO12" s="137">
        <v>34894</v>
      </c>
      <c r="AP12" s="137">
        <v>3622</v>
      </c>
      <c r="AQ12" s="137">
        <v>4666</v>
      </c>
      <c r="AR12" s="137">
        <v>8288</v>
      </c>
      <c r="AS12" s="151">
        <v>7.612009544008484</v>
      </c>
      <c r="AT12" s="151">
        <v>7.828679511428846</v>
      </c>
      <c r="AU12" s="151">
        <v>7.7221398425915355</v>
      </c>
      <c r="AV12" s="151">
        <v>25.351272534464474</v>
      </c>
      <c r="AW12" s="151">
        <v>18.587503606578398</v>
      </c>
      <c r="AX12" s="151">
        <v>21.913343870683892</v>
      </c>
      <c r="AY12" s="151">
        <v>55.03380169671262</v>
      </c>
      <c r="AZ12" s="151">
        <v>58.625332606674576</v>
      </c>
      <c r="BA12" s="151">
        <v>56.85932636999136</v>
      </c>
      <c r="BB12" s="151">
        <v>12.002916224814422</v>
      </c>
      <c r="BC12" s="151">
        <v>14.95848427531818</v>
      </c>
      <c r="BD12" s="151">
        <v>13.505189916733203</v>
      </c>
      <c r="BE12" s="137">
        <v>8531</v>
      </c>
      <c r="BF12" s="137">
        <v>8189</v>
      </c>
      <c r="BG12" s="137">
        <v>16720</v>
      </c>
      <c r="BH12" s="137">
        <v>1059</v>
      </c>
      <c r="BI12" s="137">
        <v>919</v>
      </c>
      <c r="BJ12" s="137">
        <v>1978</v>
      </c>
      <c r="BK12" s="137">
        <v>1720</v>
      </c>
      <c r="BL12" s="137">
        <v>1143</v>
      </c>
      <c r="BM12" s="137">
        <v>2863</v>
      </c>
      <c r="BN12" s="137">
        <v>4574</v>
      </c>
      <c r="BO12" s="137">
        <v>4321</v>
      </c>
      <c r="BP12" s="137">
        <v>8895</v>
      </c>
      <c r="BQ12" s="137">
        <v>1178</v>
      </c>
      <c r="BR12" s="137">
        <v>1806</v>
      </c>
      <c r="BS12" s="137">
        <v>2984</v>
      </c>
      <c r="BT12" s="151">
        <v>12.413550580236784</v>
      </c>
      <c r="BU12" s="151">
        <v>11.22237147392844</v>
      </c>
      <c r="BV12" s="151">
        <v>11.830143540669857</v>
      </c>
      <c r="BW12" s="151">
        <v>20.161762982065408</v>
      </c>
      <c r="BX12" s="151">
        <v>13.957748198803273</v>
      </c>
      <c r="BY12" s="151">
        <v>17.123205741626794</v>
      </c>
      <c r="BZ12" s="151">
        <v>53.616223186027426</v>
      </c>
      <c r="CA12" s="151">
        <v>52.76590548296495</v>
      </c>
      <c r="CB12" s="151">
        <v>53.199760765550245</v>
      </c>
      <c r="CC12" s="151">
        <v>13.808463251670378</v>
      </c>
      <c r="CD12" s="151">
        <v>22.053974844303333</v>
      </c>
      <c r="CE12" s="151">
        <v>17.846889952153113</v>
      </c>
    </row>
    <row r="13" spans="1:83" ht="29.25" customHeight="1">
      <c r="A13" s="65">
        <v>4</v>
      </c>
      <c r="B13" s="155" t="s">
        <v>90</v>
      </c>
      <c r="C13" s="137">
        <v>173956</v>
      </c>
      <c r="D13" s="137">
        <v>155983</v>
      </c>
      <c r="E13" s="131">
        <v>329939</v>
      </c>
      <c r="F13" s="137">
        <v>4479</v>
      </c>
      <c r="G13" s="137">
        <v>3760</v>
      </c>
      <c r="H13" s="137">
        <v>8239</v>
      </c>
      <c r="I13" s="137">
        <v>38283</v>
      </c>
      <c r="J13" s="137">
        <v>38766</v>
      </c>
      <c r="K13" s="137">
        <v>77049</v>
      </c>
      <c r="L13" s="137">
        <v>85707</v>
      </c>
      <c r="M13" s="137">
        <v>87694</v>
      </c>
      <c r="N13" s="137">
        <v>173401</v>
      </c>
      <c r="O13" s="137">
        <v>8381</v>
      </c>
      <c r="P13" s="137">
        <v>8240</v>
      </c>
      <c r="Q13" s="137">
        <v>16621</v>
      </c>
      <c r="R13" s="151">
        <v>2.5747890271103038</v>
      </c>
      <c r="S13" s="151">
        <v>2.4105190950295867</v>
      </c>
      <c r="T13" s="151">
        <v>2.497128257041453</v>
      </c>
      <c r="U13" s="151">
        <v>22.00728919956771</v>
      </c>
      <c r="V13" s="151">
        <v>24.852708307956636</v>
      </c>
      <c r="W13" s="151">
        <v>23.352498492145518</v>
      </c>
      <c r="X13" s="151">
        <v>49.26935546919911</v>
      </c>
      <c r="Y13" s="151">
        <v>56.22022912753313</v>
      </c>
      <c r="Z13" s="151">
        <v>52.55547237519663</v>
      </c>
      <c r="AA13" s="151">
        <v>4.817884982409345</v>
      </c>
      <c r="AB13" s="151">
        <v>5.282626952937179</v>
      </c>
      <c r="AC13" s="151">
        <v>5.037597858998178</v>
      </c>
      <c r="AD13" s="137">
        <v>28242</v>
      </c>
      <c r="AE13" s="137">
        <v>27234</v>
      </c>
      <c r="AF13" s="137">
        <v>55476</v>
      </c>
      <c r="AG13" s="137">
        <v>1186</v>
      </c>
      <c r="AH13" s="137">
        <v>899</v>
      </c>
      <c r="AI13" s="137">
        <v>2085</v>
      </c>
      <c r="AJ13" s="137">
        <v>6402</v>
      </c>
      <c r="AK13" s="137">
        <v>6446</v>
      </c>
      <c r="AL13" s="137">
        <v>12848</v>
      </c>
      <c r="AM13" s="137">
        <v>10617</v>
      </c>
      <c r="AN13" s="137">
        <v>12617</v>
      </c>
      <c r="AO13" s="137">
        <v>23234</v>
      </c>
      <c r="AP13" s="137">
        <v>1995</v>
      </c>
      <c r="AQ13" s="137">
        <v>2794</v>
      </c>
      <c r="AR13" s="137">
        <v>4789</v>
      </c>
      <c r="AS13" s="151">
        <v>4.199419304581828</v>
      </c>
      <c r="AT13" s="151">
        <v>3.3010207828449736</v>
      </c>
      <c r="AU13" s="151">
        <v>3.758382003028337</v>
      </c>
      <c r="AV13" s="151">
        <v>22.668366263012533</v>
      </c>
      <c r="AW13" s="151">
        <v>23.6689432327238</v>
      </c>
      <c r="AX13" s="151">
        <v>23.159564496358787</v>
      </c>
      <c r="AY13" s="151">
        <v>37.59294667516465</v>
      </c>
      <c r="AZ13" s="151">
        <v>46.32811926268635</v>
      </c>
      <c r="BA13" s="151">
        <v>41.88117384094023</v>
      </c>
      <c r="BB13" s="151">
        <v>7.063947312513278</v>
      </c>
      <c r="BC13" s="151">
        <v>10.259234780054344</v>
      </c>
      <c r="BD13" s="151">
        <v>8.632561828538467</v>
      </c>
      <c r="BE13" s="137">
        <v>15347</v>
      </c>
      <c r="BF13" s="137">
        <v>11626</v>
      </c>
      <c r="BG13" s="137">
        <v>26973</v>
      </c>
      <c r="BH13" s="137">
        <v>901</v>
      </c>
      <c r="BI13" s="137">
        <v>631</v>
      </c>
      <c r="BJ13" s="137">
        <v>1532</v>
      </c>
      <c r="BK13" s="137">
        <v>3048</v>
      </c>
      <c r="BL13" s="137">
        <v>2161</v>
      </c>
      <c r="BM13" s="137">
        <v>5209</v>
      </c>
      <c r="BN13" s="137">
        <v>7158</v>
      </c>
      <c r="BO13" s="137">
        <v>5559</v>
      </c>
      <c r="BP13" s="137">
        <v>12717</v>
      </c>
      <c r="BQ13" s="137">
        <v>959</v>
      </c>
      <c r="BR13" s="137">
        <v>1468</v>
      </c>
      <c r="BS13" s="137">
        <v>2427</v>
      </c>
      <c r="BT13" s="151">
        <v>5.8708542386134095</v>
      </c>
      <c r="BU13" s="151">
        <v>5.427490108377774</v>
      </c>
      <c r="BV13" s="151">
        <v>5.679753827901975</v>
      </c>
      <c r="BW13" s="151">
        <v>19.860559066918615</v>
      </c>
      <c r="BX13" s="151">
        <v>18.58764837433339</v>
      </c>
      <c r="BY13" s="151">
        <v>19.31190449708968</v>
      </c>
      <c r="BZ13" s="151">
        <v>46.64103733628722</v>
      </c>
      <c r="CA13" s="151">
        <v>47.81524169963874</v>
      </c>
      <c r="CB13" s="151">
        <v>47.147147147147145</v>
      </c>
      <c r="CC13" s="151">
        <v>6.2487782628526745</v>
      </c>
      <c r="CD13" s="151">
        <v>12.626870806812317</v>
      </c>
      <c r="CE13" s="151">
        <v>8.997886775664552</v>
      </c>
    </row>
    <row r="14" spans="1:83" ht="27.75" customHeight="1">
      <c r="A14" s="65">
        <v>5</v>
      </c>
      <c r="B14" s="155" t="s">
        <v>34</v>
      </c>
      <c r="C14" s="137">
        <v>85153</v>
      </c>
      <c r="D14" s="137">
        <v>79746</v>
      </c>
      <c r="E14" s="131">
        <v>164899</v>
      </c>
      <c r="F14" s="171">
        <v>63171</v>
      </c>
      <c r="G14" s="171">
        <v>71770</v>
      </c>
      <c r="H14" s="171">
        <f>F14+G14</f>
        <v>134941</v>
      </c>
      <c r="I14" s="171">
        <v>9410</v>
      </c>
      <c r="J14" s="171">
        <v>2894</v>
      </c>
      <c r="K14" s="171">
        <f>I14+J14</f>
        <v>12304</v>
      </c>
      <c r="L14" s="171">
        <v>12572</v>
      </c>
      <c r="M14" s="171">
        <v>5082</v>
      </c>
      <c r="N14" s="171">
        <f>L14+M14</f>
        <v>17654</v>
      </c>
      <c r="O14" s="184"/>
      <c r="P14" s="184"/>
      <c r="Q14" s="184"/>
      <c r="R14" s="151">
        <f>IF(C14=0,"",F14/C14%)</f>
        <v>74.18529000739845</v>
      </c>
      <c r="S14" s="151">
        <f>IF(D14=0,"",G14/D14%)</f>
        <v>89.99824442605271</v>
      </c>
      <c r="T14" s="151">
        <f>IF(E14=0,"",H14/E14%)</f>
        <v>81.83251566110164</v>
      </c>
      <c r="U14" s="151">
        <f>IF(C14=0,"",I14/C14%)</f>
        <v>11.050696980728807</v>
      </c>
      <c r="V14" s="151">
        <f>IF(D14=0,"",J14/D14%)</f>
        <v>3.6290221453113634</v>
      </c>
      <c r="W14" s="151">
        <f>IF(E14=0,"",K14/E14%)</f>
        <v>7.461537062080425</v>
      </c>
      <c r="X14" s="151">
        <f>IF(C14=0,"",L14/C14%)</f>
        <v>14.764013011872747</v>
      </c>
      <c r="Y14" s="151">
        <f>IF(D14=0,"",M14/D14%)</f>
        <v>6.372733428635919</v>
      </c>
      <c r="Z14" s="151">
        <f>IF(E14=0,"",N14/E14%)</f>
        <v>10.70594727681793</v>
      </c>
      <c r="AA14" s="185">
        <f>IF(C14=0,"",O14/C14%)</f>
        <v>0</v>
      </c>
      <c r="AB14" s="185">
        <f>IF(D14=0,"",P14/D14%)</f>
        <v>0</v>
      </c>
      <c r="AC14" s="185">
        <f>IF(E14=0,"",Q14/E14%)</f>
        <v>0</v>
      </c>
      <c r="AD14" s="137">
        <v>7088</v>
      </c>
      <c r="AE14" s="137">
        <v>5892</v>
      </c>
      <c r="AF14" s="137">
        <v>12980</v>
      </c>
      <c r="AG14" s="131">
        <v>5327</v>
      </c>
      <c r="AH14" s="131">
        <v>5330</v>
      </c>
      <c r="AI14" s="131">
        <f>AG14+AH14</f>
        <v>10657</v>
      </c>
      <c r="AJ14" s="131">
        <v>836</v>
      </c>
      <c r="AK14" s="131">
        <v>222</v>
      </c>
      <c r="AL14" s="131">
        <f>AJ14+AK14</f>
        <v>1058</v>
      </c>
      <c r="AM14" s="131">
        <v>925</v>
      </c>
      <c r="AN14" s="131">
        <v>340</v>
      </c>
      <c r="AO14" s="131">
        <f>AM14+AN14</f>
        <v>1265</v>
      </c>
      <c r="AP14" s="186"/>
      <c r="AQ14" s="186"/>
      <c r="AR14" s="186"/>
      <c r="AS14" s="151">
        <f>IF(AD14=0,"",AG14/AD14%)</f>
        <v>75.15519187358917</v>
      </c>
      <c r="AT14" s="151">
        <f>IF(AE14=0,"",AH14/AE14%)</f>
        <v>90.46164290563476</v>
      </c>
      <c r="AU14" s="151">
        <f>IF(AF14=0,"",AI14/AF14%)</f>
        <v>82.10323574730354</v>
      </c>
      <c r="AV14" s="151">
        <f>IF(AD14=0,"",AJ14/AD14%)</f>
        <v>11.794582392776524</v>
      </c>
      <c r="AW14" s="151">
        <f>IF(AE14=0,"",AK14/AE14%)</f>
        <v>3.7678207739307537</v>
      </c>
      <c r="AX14" s="151">
        <f>IF(AF14=0,"",AL14/AF14%)</f>
        <v>8.151001540832048</v>
      </c>
      <c r="AY14" s="151">
        <f>IF(AD14=0,"",AM14/AD14%)</f>
        <v>13.050225733634312</v>
      </c>
      <c r="AZ14" s="151">
        <f>IF(AE14=0,"",AN14/AE14%)</f>
        <v>5.770536320434487</v>
      </c>
      <c r="BA14" s="151">
        <f>IF(AF14=0,"",AO14/AF14%)</f>
        <v>9.745762711864407</v>
      </c>
      <c r="BB14" s="185">
        <f>IF(AD14=0,"",AP14/AD14%)</f>
        <v>0</v>
      </c>
      <c r="BC14" s="185">
        <f>IF(AE14=0,"",AQ14/AE14%)</f>
        <v>0</v>
      </c>
      <c r="BD14" s="185">
        <f>IF(AF14=0,"",AR14/AF14%)</f>
        <v>0</v>
      </c>
      <c r="BE14" s="137">
        <v>15384</v>
      </c>
      <c r="BF14" s="137">
        <v>14457</v>
      </c>
      <c r="BG14" s="137">
        <v>29841</v>
      </c>
      <c r="BH14" s="131">
        <v>12510</v>
      </c>
      <c r="BI14" s="131">
        <v>13339</v>
      </c>
      <c r="BJ14" s="131">
        <f>BH14+BI14</f>
        <v>25849</v>
      </c>
      <c r="BK14" s="131">
        <v>1169</v>
      </c>
      <c r="BL14" s="131">
        <v>297</v>
      </c>
      <c r="BM14" s="131">
        <f>BK14+BL14</f>
        <v>1466</v>
      </c>
      <c r="BN14" s="131">
        <v>1705</v>
      </c>
      <c r="BO14" s="131">
        <v>821</v>
      </c>
      <c r="BP14" s="131">
        <f>BN14+BO14</f>
        <v>2526</v>
      </c>
      <c r="BQ14" s="186"/>
      <c r="BR14" s="186"/>
      <c r="BS14" s="186"/>
      <c r="BT14" s="151">
        <f>IF(BE14=0,"",BH14/BE14%)</f>
        <v>81.31825273010921</v>
      </c>
      <c r="BU14" s="151">
        <f>IF(BF14=0,"",BI14/BF14%)</f>
        <v>92.26672200318185</v>
      </c>
      <c r="BV14" s="151">
        <f>IF(BG14=0,"",BJ14/BG14%)</f>
        <v>86.62243222412117</v>
      </c>
      <c r="BW14" s="151">
        <f>IF(BE14=0,"",BK14/BE14%)</f>
        <v>7.598803952158086</v>
      </c>
      <c r="BX14" s="151">
        <f>IF(BF14=0,"",BL14/BF14%)</f>
        <v>2.0543681261672546</v>
      </c>
      <c r="BY14" s="151">
        <f>IF(BG14=0,"",BM14/BG14%)</f>
        <v>4.912703997855299</v>
      </c>
      <c r="BZ14" s="151">
        <f>IF(BE14=0,"",BN14/BE14%)</f>
        <v>11.08294331773271</v>
      </c>
      <c r="CA14" s="151">
        <f>IF(BF14=0,"",BO14/BF14%)</f>
        <v>5.678909870650896</v>
      </c>
      <c r="CB14" s="151">
        <f>IF(BG14=0,"",BP14/BG14%)</f>
        <v>8.464863778023524</v>
      </c>
      <c r="CC14" s="185">
        <f>IF(BE14=0,"",BQ14/BE14%)</f>
        <v>0</v>
      </c>
      <c r="CD14" s="185">
        <f>IF(BF14=0,"",BR14/BF14%)</f>
        <v>0</v>
      </c>
      <c r="CE14" s="185">
        <f>IF(BG14=0,"",BS14/BG14%)</f>
        <v>0</v>
      </c>
    </row>
    <row r="15" spans="1:83" ht="30.75" customHeight="1">
      <c r="A15" s="65">
        <v>6</v>
      </c>
      <c r="B15" s="155" t="s">
        <v>79</v>
      </c>
      <c r="C15" s="137">
        <v>29</v>
      </c>
      <c r="D15" s="137">
        <v>328</v>
      </c>
      <c r="E15" s="131">
        <v>357</v>
      </c>
      <c r="F15" s="131">
        <v>15</v>
      </c>
      <c r="G15" s="131">
        <v>110</v>
      </c>
      <c r="H15" s="137">
        <v>125</v>
      </c>
      <c r="I15" s="139">
        <v>0</v>
      </c>
      <c r="J15" s="139">
        <v>0</v>
      </c>
      <c r="K15" s="139">
        <v>0</v>
      </c>
      <c r="L15" s="131">
        <v>14</v>
      </c>
      <c r="M15" s="131">
        <v>163</v>
      </c>
      <c r="N15" s="137">
        <v>177</v>
      </c>
      <c r="O15" s="138">
        <v>0</v>
      </c>
      <c r="P15" s="152">
        <v>55</v>
      </c>
      <c r="Q15" s="137">
        <v>55</v>
      </c>
      <c r="R15" s="151">
        <v>51.724137931034484</v>
      </c>
      <c r="S15" s="151">
        <v>33.53658536585366</v>
      </c>
      <c r="T15" s="151">
        <v>35.0140056022409</v>
      </c>
      <c r="U15" s="139">
        <v>0</v>
      </c>
      <c r="V15" s="139">
        <v>0</v>
      </c>
      <c r="W15" s="139">
        <v>0</v>
      </c>
      <c r="X15" s="151">
        <v>48.27586206896552</v>
      </c>
      <c r="Y15" s="151">
        <v>49.69512195121951</v>
      </c>
      <c r="Z15" s="151">
        <v>49.57983193277311</v>
      </c>
      <c r="AA15" s="139">
        <v>0</v>
      </c>
      <c r="AB15" s="151">
        <v>16.76829268292683</v>
      </c>
      <c r="AC15" s="151">
        <v>15.406162464985995</v>
      </c>
      <c r="AD15" s="131">
        <v>2</v>
      </c>
      <c r="AE15" s="131">
        <v>12</v>
      </c>
      <c r="AF15" s="131">
        <v>14</v>
      </c>
      <c r="AG15" s="138">
        <v>0</v>
      </c>
      <c r="AH15" s="131">
        <v>4</v>
      </c>
      <c r="AI15" s="131">
        <v>4</v>
      </c>
      <c r="AJ15" s="138">
        <v>0</v>
      </c>
      <c r="AK15" s="138">
        <v>0</v>
      </c>
      <c r="AL15" s="138">
        <v>0</v>
      </c>
      <c r="AM15" s="131">
        <v>2</v>
      </c>
      <c r="AN15" s="131">
        <v>7</v>
      </c>
      <c r="AO15" s="131">
        <v>9</v>
      </c>
      <c r="AP15" s="138">
        <v>0</v>
      </c>
      <c r="AQ15" s="171">
        <v>1</v>
      </c>
      <c r="AR15" s="131">
        <v>1</v>
      </c>
      <c r="AS15" s="138">
        <v>0</v>
      </c>
      <c r="AT15" s="143">
        <v>33.333333333333336</v>
      </c>
      <c r="AU15" s="143">
        <v>28.57142857142857</v>
      </c>
      <c r="AV15" s="138">
        <v>0</v>
      </c>
      <c r="AW15" s="138">
        <v>0</v>
      </c>
      <c r="AX15" s="138">
        <v>0</v>
      </c>
      <c r="AY15" s="143">
        <v>100</v>
      </c>
      <c r="AZ15" s="143">
        <v>58.333333333333336</v>
      </c>
      <c r="BA15" s="143">
        <v>64.28571428571428</v>
      </c>
      <c r="BB15" s="138">
        <v>0</v>
      </c>
      <c r="BC15" s="143">
        <v>8.333333333333334</v>
      </c>
      <c r="BD15" s="143">
        <v>7.142857142857142</v>
      </c>
      <c r="BE15" s="138">
        <v>0</v>
      </c>
      <c r="BF15" s="131">
        <v>13</v>
      </c>
      <c r="BG15" s="131">
        <v>13</v>
      </c>
      <c r="BH15" s="138">
        <v>0</v>
      </c>
      <c r="BI15" s="131">
        <v>8</v>
      </c>
      <c r="BJ15" s="131">
        <v>8</v>
      </c>
      <c r="BK15" s="138">
        <v>0</v>
      </c>
      <c r="BL15" s="138">
        <v>0</v>
      </c>
      <c r="BM15" s="138">
        <v>0</v>
      </c>
      <c r="BN15" s="138">
        <v>0</v>
      </c>
      <c r="BO15" s="131">
        <v>5</v>
      </c>
      <c r="BP15" s="131">
        <v>5</v>
      </c>
      <c r="BQ15" s="138">
        <v>0</v>
      </c>
      <c r="BR15" s="138">
        <v>0</v>
      </c>
      <c r="BS15" s="138">
        <v>0</v>
      </c>
      <c r="BT15" s="143" t="s">
        <v>98</v>
      </c>
      <c r="BU15" s="143">
        <v>61.53846153846153</v>
      </c>
      <c r="BV15" s="143">
        <v>61.53846153846153</v>
      </c>
      <c r="BW15" s="138">
        <v>0</v>
      </c>
      <c r="BX15" s="138">
        <v>0</v>
      </c>
      <c r="BY15" s="138">
        <v>0</v>
      </c>
      <c r="BZ15" s="138">
        <v>0</v>
      </c>
      <c r="CA15" s="143">
        <v>38.46153846153846</v>
      </c>
      <c r="CB15" s="143">
        <v>38.46153846153846</v>
      </c>
      <c r="CC15" s="138">
        <v>0</v>
      </c>
      <c r="CD15" s="138">
        <v>0</v>
      </c>
      <c r="CE15" s="138">
        <v>0</v>
      </c>
    </row>
    <row r="16" spans="1:83" ht="27.75" customHeight="1">
      <c r="A16" s="65">
        <v>7</v>
      </c>
      <c r="B16" s="155" t="s">
        <v>35</v>
      </c>
      <c r="C16" s="137">
        <v>406653</v>
      </c>
      <c r="D16" s="137">
        <v>277968</v>
      </c>
      <c r="E16" s="131">
        <v>684621</v>
      </c>
      <c r="F16" s="57">
        <v>118279</v>
      </c>
      <c r="G16" s="57">
        <v>186011</v>
      </c>
      <c r="H16" s="142">
        <v>304290</v>
      </c>
      <c r="I16" s="57">
        <v>49828</v>
      </c>
      <c r="J16" s="57">
        <v>15032</v>
      </c>
      <c r="K16" s="153">
        <v>64860</v>
      </c>
      <c r="L16" s="57">
        <v>237382</v>
      </c>
      <c r="M16" s="57">
        <v>76080</v>
      </c>
      <c r="N16" s="57">
        <v>313462</v>
      </c>
      <c r="O16" s="170">
        <v>1164</v>
      </c>
      <c r="P16" s="170">
        <v>845</v>
      </c>
      <c r="Q16" s="170">
        <v>2009</v>
      </c>
      <c r="R16" s="151">
        <v>29.085977479571035</v>
      </c>
      <c r="S16" s="151">
        <v>66.91813446152075</v>
      </c>
      <c r="T16" s="151">
        <v>44.44648937149167</v>
      </c>
      <c r="U16" s="151">
        <v>12.25319867307016</v>
      </c>
      <c r="V16" s="151">
        <v>5.407816727105279</v>
      </c>
      <c r="W16" s="151">
        <v>9.473854877370107</v>
      </c>
      <c r="X16" s="151">
        <v>58.374584719650414</v>
      </c>
      <c r="Y16" s="151">
        <v>27.37005698497669</v>
      </c>
      <c r="Z16" s="151">
        <v>45.78620871986106</v>
      </c>
      <c r="AA16" s="151">
        <v>0.28623912770839016</v>
      </c>
      <c r="AB16" s="151">
        <v>0.30399182639728317</v>
      </c>
      <c r="AC16" s="151">
        <v>0.2934470312771592</v>
      </c>
      <c r="AD16" s="131">
        <v>44576</v>
      </c>
      <c r="AE16" s="131">
        <v>22486</v>
      </c>
      <c r="AF16" s="131">
        <v>67062</v>
      </c>
      <c r="AG16" s="172">
        <v>18982</v>
      </c>
      <c r="AH16" s="172">
        <v>16766</v>
      </c>
      <c r="AI16" s="131">
        <v>35748</v>
      </c>
      <c r="AJ16" s="172">
        <v>4329</v>
      </c>
      <c r="AK16" s="172">
        <v>701</v>
      </c>
      <c r="AL16" s="172">
        <v>5030</v>
      </c>
      <c r="AM16" s="172">
        <v>21147</v>
      </c>
      <c r="AN16" s="172">
        <v>4923</v>
      </c>
      <c r="AO16" s="172">
        <v>26070</v>
      </c>
      <c r="AP16" s="173">
        <v>118</v>
      </c>
      <c r="AQ16" s="173">
        <v>96</v>
      </c>
      <c r="AR16" s="172">
        <v>214</v>
      </c>
      <c r="AS16" s="143">
        <v>42.58345297918162</v>
      </c>
      <c r="AT16" s="143">
        <v>74.5619496575647</v>
      </c>
      <c r="AU16" s="143">
        <v>53.30589603650353</v>
      </c>
      <c r="AV16" s="143">
        <v>9.711503948312993</v>
      </c>
      <c r="AW16" s="143">
        <v>3.1174953304278215</v>
      </c>
      <c r="AX16" s="143">
        <v>7.50052190510274</v>
      </c>
      <c r="AY16" s="143">
        <v>47.44032663316583</v>
      </c>
      <c r="AZ16" s="143">
        <v>21.893622698567995</v>
      </c>
      <c r="BA16" s="143">
        <v>38.87447436700367</v>
      </c>
      <c r="BB16" s="143">
        <v>0.2647164393395549</v>
      </c>
      <c r="BC16" s="143">
        <v>0.4269323134394734</v>
      </c>
      <c r="BD16" s="143">
        <v>0.31910769139005696</v>
      </c>
      <c r="BE16" s="131">
        <v>5600</v>
      </c>
      <c r="BF16" s="131">
        <v>3285</v>
      </c>
      <c r="BG16" s="131">
        <v>8885</v>
      </c>
      <c r="BH16" s="170">
        <v>2337</v>
      </c>
      <c r="BI16" s="170">
        <v>2400</v>
      </c>
      <c r="BJ16" s="170">
        <v>4737</v>
      </c>
      <c r="BK16" s="173">
        <v>667</v>
      </c>
      <c r="BL16" s="173">
        <v>142</v>
      </c>
      <c r="BM16" s="131">
        <v>809</v>
      </c>
      <c r="BN16" s="173">
        <v>2592</v>
      </c>
      <c r="BO16" s="173">
        <v>742</v>
      </c>
      <c r="BP16" s="172">
        <v>3334</v>
      </c>
      <c r="BQ16" s="173">
        <v>4</v>
      </c>
      <c r="BR16" s="173">
        <v>1</v>
      </c>
      <c r="BS16" s="131">
        <v>5</v>
      </c>
      <c r="BT16" s="143">
        <v>41.732142857142854</v>
      </c>
      <c r="BU16" s="143">
        <v>73.05936073059361</v>
      </c>
      <c r="BV16" s="143">
        <v>53.314575126617896</v>
      </c>
      <c r="BW16" s="143">
        <v>11.910714285714286</v>
      </c>
      <c r="BX16" s="143">
        <v>4.322678843226789</v>
      </c>
      <c r="BY16" s="143">
        <v>9.105233539673607</v>
      </c>
      <c r="BZ16" s="143">
        <v>46.285714285714285</v>
      </c>
      <c r="CA16" s="143">
        <v>22.58751902587519</v>
      </c>
      <c r="CB16" s="143">
        <v>37.52391671356219</v>
      </c>
      <c r="CC16" s="143">
        <v>0.07142857142857142</v>
      </c>
      <c r="CD16" s="143">
        <v>0.030441400304414</v>
      </c>
      <c r="CE16" s="143">
        <v>0.056274620146314014</v>
      </c>
    </row>
    <row r="17" spans="1:83" ht="27" customHeight="1">
      <c r="A17" s="65">
        <v>8</v>
      </c>
      <c r="B17" s="155" t="s">
        <v>36</v>
      </c>
      <c r="C17" s="137">
        <v>26978</v>
      </c>
      <c r="D17" s="137">
        <v>42631</v>
      </c>
      <c r="E17" s="131">
        <v>69609</v>
      </c>
      <c r="F17" s="132"/>
      <c r="G17" s="132"/>
      <c r="H17" s="132">
        <v>0</v>
      </c>
      <c r="I17" s="132"/>
      <c r="J17" s="132"/>
      <c r="K17" s="132">
        <v>0</v>
      </c>
      <c r="L17" s="132"/>
      <c r="M17" s="132"/>
      <c r="N17" s="132">
        <v>0</v>
      </c>
      <c r="O17" s="132"/>
      <c r="P17" s="132"/>
      <c r="Q17" s="132">
        <v>0</v>
      </c>
      <c r="R17" s="135">
        <v>0</v>
      </c>
      <c r="S17" s="135">
        <v>0</v>
      </c>
      <c r="T17" s="135">
        <v>0</v>
      </c>
      <c r="U17" s="135">
        <v>0</v>
      </c>
      <c r="V17" s="135">
        <v>0</v>
      </c>
      <c r="W17" s="135">
        <v>0</v>
      </c>
      <c r="X17" s="135">
        <v>0</v>
      </c>
      <c r="Y17" s="135">
        <v>0</v>
      </c>
      <c r="Z17" s="135">
        <v>0</v>
      </c>
      <c r="AA17" s="135">
        <v>0</v>
      </c>
      <c r="AB17" s="135">
        <v>0</v>
      </c>
      <c r="AC17" s="135">
        <v>0</v>
      </c>
      <c r="AD17" s="132">
        <v>0</v>
      </c>
      <c r="AE17" s="132">
        <v>0</v>
      </c>
      <c r="AF17" s="132">
        <v>0</v>
      </c>
      <c r="AG17" s="132"/>
      <c r="AH17" s="132"/>
      <c r="AI17" s="132">
        <v>0</v>
      </c>
      <c r="AJ17" s="132"/>
      <c r="AK17" s="132"/>
      <c r="AL17" s="132">
        <v>0</v>
      </c>
      <c r="AM17" s="132"/>
      <c r="AN17" s="132"/>
      <c r="AO17" s="132">
        <v>0</v>
      </c>
      <c r="AP17" s="132"/>
      <c r="AQ17" s="132"/>
      <c r="AR17" s="132">
        <v>0</v>
      </c>
      <c r="AS17" s="135" t="s">
        <v>98</v>
      </c>
      <c r="AT17" s="135" t="s">
        <v>98</v>
      </c>
      <c r="AU17" s="135" t="s">
        <v>98</v>
      </c>
      <c r="AV17" s="135" t="s">
        <v>98</v>
      </c>
      <c r="AW17" s="135" t="s">
        <v>98</v>
      </c>
      <c r="AX17" s="135" t="s">
        <v>98</v>
      </c>
      <c r="AY17" s="135" t="s">
        <v>98</v>
      </c>
      <c r="AZ17" s="135" t="s">
        <v>98</v>
      </c>
      <c r="BA17" s="135" t="s">
        <v>98</v>
      </c>
      <c r="BB17" s="135" t="s">
        <v>98</v>
      </c>
      <c r="BC17" s="135" t="s">
        <v>98</v>
      </c>
      <c r="BD17" s="135" t="s">
        <v>98</v>
      </c>
      <c r="BE17" s="132">
        <v>0</v>
      </c>
      <c r="BF17" s="132">
        <v>0</v>
      </c>
      <c r="BG17" s="132">
        <v>0</v>
      </c>
      <c r="BH17" s="132"/>
      <c r="BI17" s="132"/>
      <c r="BJ17" s="132">
        <v>0</v>
      </c>
      <c r="BK17" s="132"/>
      <c r="BL17" s="132"/>
      <c r="BM17" s="132">
        <v>0</v>
      </c>
      <c r="BN17" s="132"/>
      <c r="BO17" s="132"/>
      <c r="BP17" s="132">
        <v>0</v>
      </c>
      <c r="BQ17" s="132"/>
      <c r="BR17" s="132"/>
      <c r="BS17" s="132">
        <v>0</v>
      </c>
      <c r="BT17" s="135" t="s">
        <v>98</v>
      </c>
      <c r="BU17" s="135" t="s">
        <v>98</v>
      </c>
      <c r="BV17" s="135" t="s">
        <v>98</v>
      </c>
      <c r="BW17" s="135" t="s">
        <v>98</v>
      </c>
      <c r="BX17" s="135" t="s">
        <v>98</v>
      </c>
      <c r="BY17" s="135" t="s">
        <v>98</v>
      </c>
      <c r="BZ17" s="135" t="s">
        <v>98</v>
      </c>
      <c r="CA17" s="135" t="s">
        <v>98</v>
      </c>
      <c r="CB17" s="135" t="s">
        <v>98</v>
      </c>
      <c r="CC17" s="135" t="s">
        <v>98</v>
      </c>
      <c r="CD17" s="135" t="s">
        <v>98</v>
      </c>
      <c r="CE17" s="135" t="s">
        <v>98</v>
      </c>
    </row>
    <row r="18" spans="1:83" ht="32.25" customHeight="1">
      <c r="A18" s="65">
        <v>9</v>
      </c>
      <c r="B18" s="155" t="s">
        <v>37</v>
      </c>
      <c r="C18" s="137">
        <v>104181</v>
      </c>
      <c r="D18" s="137">
        <v>89583</v>
      </c>
      <c r="E18" s="131">
        <v>193764</v>
      </c>
      <c r="F18" s="137">
        <v>27400</v>
      </c>
      <c r="G18" s="137">
        <v>33049</v>
      </c>
      <c r="H18" s="137">
        <v>60449</v>
      </c>
      <c r="I18" s="137">
        <v>16081</v>
      </c>
      <c r="J18" s="137">
        <v>11674</v>
      </c>
      <c r="K18" s="137">
        <v>27755</v>
      </c>
      <c r="L18" s="137">
        <v>50736</v>
      </c>
      <c r="M18" s="137">
        <v>37221</v>
      </c>
      <c r="N18" s="137">
        <v>87957</v>
      </c>
      <c r="O18" s="137">
        <v>993</v>
      </c>
      <c r="P18" s="137">
        <v>735</v>
      </c>
      <c r="Q18" s="137">
        <v>1728</v>
      </c>
      <c r="R18" s="151">
        <v>26.300381067565105</v>
      </c>
      <c r="S18" s="151">
        <v>36.89204424946697</v>
      </c>
      <c r="T18" s="151">
        <v>31.19722961953717</v>
      </c>
      <c r="U18" s="151">
        <v>15.435636056478629</v>
      </c>
      <c r="V18" s="151">
        <v>13.031490349731532</v>
      </c>
      <c r="W18" s="151">
        <v>14.324126256683387</v>
      </c>
      <c r="X18" s="151">
        <v>48.699858899415446</v>
      </c>
      <c r="Y18" s="151">
        <v>41.54917785740598</v>
      </c>
      <c r="Z18" s="151">
        <v>45.39388121632501</v>
      </c>
      <c r="AA18" s="151">
        <v>0.9531488467186916</v>
      </c>
      <c r="AB18" s="151">
        <v>0.8204681691838853</v>
      </c>
      <c r="AC18" s="151">
        <v>0.8918065275283333</v>
      </c>
      <c r="AD18" s="137">
        <v>14814</v>
      </c>
      <c r="AE18" s="137">
        <v>11817</v>
      </c>
      <c r="AF18" s="137">
        <v>26631</v>
      </c>
      <c r="AG18" s="137">
        <v>4068</v>
      </c>
      <c r="AH18" s="137">
        <v>4500</v>
      </c>
      <c r="AI18" s="137">
        <v>8568</v>
      </c>
      <c r="AJ18" s="137">
        <v>1858</v>
      </c>
      <c r="AK18" s="137">
        <v>1238</v>
      </c>
      <c r="AL18" s="137">
        <v>3096</v>
      </c>
      <c r="AM18" s="137">
        <v>7622</v>
      </c>
      <c r="AN18" s="137">
        <v>5093</v>
      </c>
      <c r="AO18" s="137">
        <v>12715</v>
      </c>
      <c r="AP18" s="137">
        <v>175</v>
      </c>
      <c r="AQ18" s="137">
        <v>127</v>
      </c>
      <c r="AR18" s="137">
        <v>302</v>
      </c>
      <c r="AS18" s="151">
        <v>27.460510328068047</v>
      </c>
      <c r="AT18" s="151">
        <v>38.08073115003808</v>
      </c>
      <c r="AU18" s="151">
        <v>32.173031429537005</v>
      </c>
      <c r="AV18" s="151">
        <v>12.542189820440125</v>
      </c>
      <c r="AW18" s="151">
        <v>10.476432258610476</v>
      </c>
      <c r="AX18" s="151">
        <v>11.625549172017573</v>
      </c>
      <c r="AY18" s="151">
        <v>51.45132982314028</v>
      </c>
      <c r="AZ18" s="151">
        <v>43.098925277143096</v>
      </c>
      <c r="BA18" s="151">
        <v>47.74510908339904</v>
      </c>
      <c r="BB18" s="151">
        <v>1.181314972323478</v>
      </c>
      <c r="BC18" s="151">
        <v>1.0747228569010747</v>
      </c>
      <c r="BD18" s="151">
        <v>1.134016747399647</v>
      </c>
      <c r="BE18" s="137">
        <v>24101</v>
      </c>
      <c r="BF18" s="137">
        <v>21273</v>
      </c>
      <c r="BG18" s="137">
        <v>45374</v>
      </c>
      <c r="BH18" s="137">
        <v>7808</v>
      </c>
      <c r="BI18" s="137">
        <v>9177</v>
      </c>
      <c r="BJ18" s="137">
        <v>16985</v>
      </c>
      <c r="BK18" s="137">
        <v>2483</v>
      </c>
      <c r="BL18" s="137">
        <v>1556</v>
      </c>
      <c r="BM18" s="137">
        <v>4039</v>
      </c>
      <c r="BN18" s="137">
        <v>10773</v>
      </c>
      <c r="BO18" s="137">
        <v>8176</v>
      </c>
      <c r="BP18" s="137">
        <v>18949</v>
      </c>
      <c r="BQ18" s="137">
        <v>230</v>
      </c>
      <c r="BR18" s="137">
        <v>110</v>
      </c>
      <c r="BS18" s="137">
        <v>340</v>
      </c>
      <c r="BT18" s="151">
        <v>32.396995975270734</v>
      </c>
      <c r="BU18" s="151">
        <v>43.13919052319842</v>
      </c>
      <c r="BV18" s="151">
        <v>37.43333186406312</v>
      </c>
      <c r="BW18" s="151">
        <v>10.302477075640015</v>
      </c>
      <c r="BX18" s="151">
        <v>7.3144361397076105</v>
      </c>
      <c r="BY18" s="151">
        <v>8.901573588398643</v>
      </c>
      <c r="BZ18" s="151">
        <v>44.69939006680221</v>
      </c>
      <c r="CA18" s="151">
        <v>38.43369529450477</v>
      </c>
      <c r="CB18" s="151">
        <v>41.76180191298982</v>
      </c>
      <c r="CC18" s="151">
        <v>0.9543172482469607</v>
      </c>
      <c r="CD18" s="151">
        <v>0.5170873877685329</v>
      </c>
      <c r="CE18" s="151">
        <v>0.7493278088773306</v>
      </c>
    </row>
    <row r="19" spans="1:83" ht="32.25" customHeight="1">
      <c r="A19" s="65">
        <v>10</v>
      </c>
      <c r="B19" s="155" t="s">
        <v>91</v>
      </c>
      <c r="C19" s="137">
        <v>112</v>
      </c>
      <c r="D19" s="137">
        <v>82</v>
      </c>
      <c r="E19" s="131">
        <v>194</v>
      </c>
      <c r="F19" s="137">
        <v>112</v>
      </c>
      <c r="G19" s="137">
        <v>82</v>
      </c>
      <c r="H19" s="137">
        <v>194</v>
      </c>
      <c r="I19" s="132">
        <v>0</v>
      </c>
      <c r="J19" s="132"/>
      <c r="K19" s="132"/>
      <c r="L19" s="132"/>
      <c r="M19" s="132"/>
      <c r="N19" s="132"/>
      <c r="O19" s="132"/>
      <c r="P19" s="132"/>
      <c r="Q19" s="132"/>
      <c r="R19" s="151">
        <v>99.99999999999999</v>
      </c>
      <c r="S19" s="151">
        <v>100</v>
      </c>
      <c r="T19" s="151">
        <v>100</v>
      </c>
      <c r="U19" s="135">
        <v>0</v>
      </c>
      <c r="V19" s="135">
        <v>0</v>
      </c>
      <c r="W19" s="135">
        <v>0</v>
      </c>
      <c r="X19" s="135">
        <v>0</v>
      </c>
      <c r="Y19" s="135">
        <v>0</v>
      </c>
      <c r="Z19" s="135">
        <v>0</v>
      </c>
      <c r="AA19" s="135">
        <v>0</v>
      </c>
      <c r="AB19" s="135">
        <v>0</v>
      </c>
      <c r="AC19" s="135">
        <v>0</v>
      </c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5" t="s">
        <v>98</v>
      </c>
      <c r="AT19" s="135" t="s">
        <v>98</v>
      </c>
      <c r="AU19" s="135" t="s">
        <v>98</v>
      </c>
      <c r="AV19" s="135" t="s">
        <v>98</v>
      </c>
      <c r="AW19" s="135" t="s">
        <v>98</v>
      </c>
      <c r="AX19" s="135" t="s">
        <v>98</v>
      </c>
      <c r="AY19" s="135" t="s">
        <v>98</v>
      </c>
      <c r="AZ19" s="135" t="s">
        <v>98</v>
      </c>
      <c r="BA19" s="135" t="s">
        <v>98</v>
      </c>
      <c r="BB19" s="135" t="s">
        <v>98</v>
      </c>
      <c r="BC19" s="135" t="s">
        <v>98</v>
      </c>
      <c r="BD19" s="135" t="s">
        <v>98</v>
      </c>
      <c r="BE19" s="137">
        <v>1</v>
      </c>
      <c r="BF19" s="139">
        <v>0</v>
      </c>
      <c r="BG19" s="137">
        <v>1</v>
      </c>
      <c r="BH19" s="139">
        <v>0</v>
      </c>
      <c r="BI19" s="137">
        <v>1</v>
      </c>
      <c r="BJ19" s="137">
        <v>1</v>
      </c>
      <c r="BK19" s="132"/>
      <c r="BL19" s="132"/>
      <c r="BM19" s="132"/>
      <c r="BN19" s="132"/>
      <c r="BO19" s="132"/>
      <c r="BP19" s="132"/>
      <c r="BQ19" s="132"/>
      <c r="BR19" s="132"/>
      <c r="BS19" s="132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</row>
    <row r="20" spans="1:83" ht="31.5" customHeight="1">
      <c r="A20" s="65">
        <v>11</v>
      </c>
      <c r="B20" s="155" t="s">
        <v>38</v>
      </c>
      <c r="C20" s="137">
        <v>260</v>
      </c>
      <c r="D20" s="137">
        <v>155</v>
      </c>
      <c r="E20" s="131">
        <v>415</v>
      </c>
      <c r="F20" s="132"/>
      <c r="G20" s="132"/>
      <c r="H20" s="132">
        <v>0</v>
      </c>
      <c r="I20" s="132"/>
      <c r="J20" s="132"/>
      <c r="K20" s="132">
        <v>0</v>
      </c>
      <c r="L20" s="132"/>
      <c r="M20" s="132"/>
      <c r="N20" s="132">
        <v>0</v>
      </c>
      <c r="O20" s="132"/>
      <c r="P20" s="132"/>
      <c r="Q20" s="132">
        <v>0</v>
      </c>
      <c r="R20" s="135">
        <v>0</v>
      </c>
      <c r="S20" s="135">
        <v>0</v>
      </c>
      <c r="T20" s="135">
        <v>0</v>
      </c>
      <c r="U20" s="135">
        <v>0</v>
      </c>
      <c r="V20" s="135">
        <v>0</v>
      </c>
      <c r="W20" s="135">
        <v>0</v>
      </c>
      <c r="X20" s="135">
        <v>0</v>
      </c>
      <c r="Y20" s="135">
        <v>0</v>
      </c>
      <c r="Z20" s="135">
        <v>0</v>
      </c>
      <c r="AA20" s="135">
        <v>0</v>
      </c>
      <c r="AB20" s="135">
        <v>0</v>
      </c>
      <c r="AC20" s="135">
        <v>0</v>
      </c>
      <c r="AD20" s="137">
        <v>36</v>
      </c>
      <c r="AE20" s="137">
        <v>23</v>
      </c>
      <c r="AF20" s="137">
        <v>59</v>
      </c>
      <c r="AG20" s="132"/>
      <c r="AH20" s="132"/>
      <c r="AI20" s="132">
        <v>0</v>
      </c>
      <c r="AJ20" s="132"/>
      <c r="AK20" s="132"/>
      <c r="AL20" s="132">
        <v>0</v>
      </c>
      <c r="AM20" s="132"/>
      <c r="AN20" s="132"/>
      <c r="AO20" s="132">
        <v>0</v>
      </c>
      <c r="AP20" s="132"/>
      <c r="AQ20" s="132"/>
      <c r="AR20" s="132">
        <v>0</v>
      </c>
      <c r="AS20" s="135">
        <v>0</v>
      </c>
      <c r="AT20" s="135">
        <v>0</v>
      </c>
      <c r="AU20" s="135">
        <v>0</v>
      </c>
      <c r="AV20" s="135">
        <v>0</v>
      </c>
      <c r="AW20" s="135">
        <v>0</v>
      </c>
      <c r="AX20" s="135">
        <v>0</v>
      </c>
      <c r="AY20" s="135">
        <v>0</v>
      </c>
      <c r="AZ20" s="135">
        <v>0</v>
      </c>
      <c r="BA20" s="135">
        <v>0</v>
      </c>
      <c r="BB20" s="135">
        <v>0</v>
      </c>
      <c r="BC20" s="135">
        <v>0</v>
      </c>
      <c r="BD20" s="135">
        <v>0</v>
      </c>
      <c r="BE20" s="137">
        <v>114</v>
      </c>
      <c r="BF20" s="137">
        <v>106</v>
      </c>
      <c r="BG20" s="137">
        <v>220</v>
      </c>
      <c r="BH20" s="132"/>
      <c r="BI20" s="132"/>
      <c r="BJ20" s="132">
        <v>0</v>
      </c>
      <c r="BK20" s="132"/>
      <c r="BL20" s="132"/>
      <c r="BM20" s="132">
        <v>0</v>
      </c>
      <c r="BN20" s="132"/>
      <c r="BO20" s="132"/>
      <c r="BP20" s="132">
        <v>0</v>
      </c>
      <c r="BQ20" s="132"/>
      <c r="BR20" s="132"/>
      <c r="BS20" s="132">
        <v>0</v>
      </c>
      <c r="BT20" s="135">
        <v>0</v>
      </c>
      <c r="BU20" s="135">
        <v>0</v>
      </c>
      <c r="BV20" s="135">
        <v>0</v>
      </c>
      <c r="BW20" s="135">
        <v>0</v>
      </c>
      <c r="BX20" s="135">
        <v>0</v>
      </c>
      <c r="BY20" s="135">
        <v>0</v>
      </c>
      <c r="BZ20" s="135">
        <v>0</v>
      </c>
      <c r="CA20" s="135">
        <v>0</v>
      </c>
      <c r="CB20" s="135">
        <v>0</v>
      </c>
      <c r="CC20" s="135">
        <v>0</v>
      </c>
      <c r="CD20" s="135">
        <v>0</v>
      </c>
      <c r="CE20" s="135">
        <v>0</v>
      </c>
    </row>
    <row r="21" spans="1:83" ht="30.75" customHeight="1">
      <c r="A21" s="65">
        <v>12</v>
      </c>
      <c r="B21" s="155" t="s">
        <v>39</v>
      </c>
      <c r="C21" s="137">
        <v>5437</v>
      </c>
      <c r="D21" s="137">
        <v>6019</v>
      </c>
      <c r="E21" s="131">
        <v>11456</v>
      </c>
      <c r="F21" s="137">
        <v>562</v>
      </c>
      <c r="G21" s="137">
        <v>1528</v>
      </c>
      <c r="H21" s="137">
        <v>2090</v>
      </c>
      <c r="I21" s="137">
        <v>1712</v>
      </c>
      <c r="J21" s="137">
        <v>1966</v>
      </c>
      <c r="K21" s="137">
        <v>3678</v>
      </c>
      <c r="L21" s="137">
        <v>1363</v>
      </c>
      <c r="M21" s="137">
        <v>1471</v>
      </c>
      <c r="N21" s="137">
        <v>2834</v>
      </c>
      <c r="O21" s="137">
        <v>1481</v>
      </c>
      <c r="P21" s="137">
        <v>743</v>
      </c>
      <c r="Q21" s="137">
        <v>2224</v>
      </c>
      <c r="R21" s="151">
        <v>10.336582674268898</v>
      </c>
      <c r="S21" s="151">
        <v>25.38627679016448</v>
      </c>
      <c r="T21" s="151">
        <v>18.243715083798882</v>
      </c>
      <c r="U21" s="151">
        <v>31.487952915210595</v>
      </c>
      <c r="V21" s="151">
        <v>32.66323309519854</v>
      </c>
      <c r="W21" s="151">
        <v>32.1054469273743</v>
      </c>
      <c r="X21" s="151">
        <v>25.068971859481334</v>
      </c>
      <c r="Y21" s="151">
        <v>24.439275627180596</v>
      </c>
      <c r="Z21" s="151">
        <v>24.73812849162011</v>
      </c>
      <c r="AA21" s="151">
        <v>27.239286371160567</v>
      </c>
      <c r="AB21" s="151">
        <v>12.344243229772388</v>
      </c>
      <c r="AC21" s="151">
        <v>19.41340782122905</v>
      </c>
      <c r="AD21" s="137">
        <v>71</v>
      </c>
      <c r="AE21" s="137">
        <v>93</v>
      </c>
      <c r="AF21" s="137">
        <v>164</v>
      </c>
      <c r="AG21" s="137">
        <v>9</v>
      </c>
      <c r="AH21" s="137">
        <v>22</v>
      </c>
      <c r="AI21" s="137">
        <v>31</v>
      </c>
      <c r="AJ21" s="137">
        <v>17</v>
      </c>
      <c r="AK21" s="137">
        <v>37</v>
      </c>
      <c r="AL21" s="137">
        <v>54</v>
      </c>
      <c r="AM21" s="137">
        <v>17</v>
      </c>
      <c r="AN21" s="137">
        <v>13</v>
      </c>
      <c r="AO21" s="137">
        <v>30</v>
      </c>
      <c r="AP21" s="137">
        <v>22</v>
      </c>
      <c r="AQ21" s="137">
        <v>14</v>
      </c>
      <c r="AR21" s="137">
        <v>36</v>
      </c>
      <c r="AS21" s="151">
        <v>12.67605633802817</v>
      </c>
      <c r="AT21" s="151">
        <v>23.655913978494624</v>
      </c>
      <c r="AU21" s="151">
        <v>18.902439024390244</v>
      </c>
      <c r="AV21" s="151">
        <v>23.943661971830988</v>
      </c>
      <c r="AW21" s="151">
        <v>39.784946236559136</v>
      </c>
      <c r="AX21" s="151">
        <v>32.926829268292686</v>
      </c>
      <c r="AY21" s="151">
        <v>23.943661971830988</v>
      </c>
      <c r="AZ21" s="151">
        <v>13.978494623655914</v>
      </c>
      <c r="BA21" s="151">
        <v>18.29268292682927</v>
      </c>
      <c r="BB21" s="151">
        <v>30.985915492957748</v>
      </c>
      <c r="BC21" s="151">
        <v>15.053763440860214</v>
      </c>
      <c r="BD21" s="151">
        <v>21.951219512195124</v>
      </c>
      <c r="BE21" s="137">
        <v>523</v>
      </c>
      <c r="BF21" s="137">
        <v>600</v>
      </c>
      <c r="BG21" s="137">
        <v>1123</v>
      </c>
      <c r="BH21" s="137">
        <v>70</v>
      </c>
      <c r="BI21" s="137">
        <v>162</v>
      </c>
      <c r="BJ21" s="137">
        <v>232</v>
      </c>
      <c r="BK21" s="137">
        <v>150</v>
      </c>
      <c r="BL21" s="137">
        <v>166</v>
      </c>
      <c r="BM21" s="137">
        <v>316</v>
      </c>
      <c r="BN21" s="137">
        <v>74</v>
      </c>
      <c r="BO21" s="137">
        <v>97</v>
      </c>
      <c r="BP21" s="137">
        <v>171</v>
      </c>
      <c r="BQ21" s="137">
        <v>201</v>
      </c>
      <c r="BR21" s="137">
        <v>193</v>
      </c>
      <c r="BS21" s="137">
        <v>394</v>
      </c>
      <c r="BT21" s="151">
        <v>13.384321223709367</v>
      </c>
      <c r="BU21" s="151">
        <v>27</v>
      </c>
      <c r="BV21" s="151">
        <v>20.658949243098842</v>
      </c>
      <c r="BW21" s="151">
        <v>28.680688336520074</v>
      </c>
      <c r="BX21" s="151">
        <v>27.666666666666668</v>
      </c>
      <c r="BY21" s="151">
        <v>28.138913624220837</v>
      </c>
      <c r="BZ21" s="151">
        <v>14.149139579349903</v>
      </c>
      <c r="CA21" s="151">
        <v>16.166666666666668</v>
      </c>
      <c r="CB21" s="151">
        <v>15.22707034728406</v>
      </c>
      <c r="CC21" s="151">
        <v>38.4321223709369</v>
      </c>
      <c r="CD21" s="151">
        <v>32.166666666666664</v>
      </c>
      <c r="CE21" s="151">
        <v>35.084594835262685</v>
      </c>
    </row>
    <row r="22" spans="1:83" ht="31.5" customHeight="1">
      <c r="A22" s="65">
        <v>13</v>
      </c>
      <c r="B22" s="155" t="s">
        <v>81</v>
      </c>
      <c r="C22" s="137">
        <v>269624</v>
      </c>
      <c r="D22" s="137">
        <v>200322</v>
      </c>
      <c r="E22" s="131">
        <v>469946</v>
      </c>
      <c r="F22" s="132">
        <v>0</v>
      </c>
      <c r="G22" s="132">
        <v>0</v>
      </c>
      <c r="H22" s="132">
        <v>0</v>
      </c>
      <c r="I22" s="137">
        <v>199328</v>
      </c>
      <c r="J22" s="137">
        <v>163279</v>
      </c>
      <c r="K22" s="137">
        <v>362607</v>
      </c>
      <c r="L22" s="137">
        <v>70296</v>
      </c>
      <c r="M22" s="137">
        <v>37043</v>
      </c>
      <c r="N22" s="137">
        <v>107339</v>
      </c>
      <c r="O22" s="132"/>
      <c r="P22" s="132"/>
      <c r="Q22" s="132">
        <v>0</v>
      </c>
      <c r="R22" s="135">
        <v>0</v>
      </c>
      <c r="S22" s="135">
        <v>0</v>
      </c>
      <c r="T22" s="135">
        <v>0</v>
      </c>
      <c r="U22" s="151">
        <v>73.92813696110139</v>
      </c>
      <c r="V22" s="151">
        <v>81.50827168259103</v>
      </c>
      <c r="W22" s="151">
        <v>77.15929064190354</v>
      </c>
      <c r="X22" s="151">
        <v>26.071863038898616</v>
      </c>
      <c r="Y22" s="151">
        <v>18.49172831740897</v>
      </c>
      <c r="Z22" s="151">
        <v>22.84070935809646</v>
      </c>
      <c r="AA22" s="135">
        <v>0</v>
      </c>
      <c r="AB22" s="135">
        <v>0</v>
      </c>
      <c r="AC22" s="135">
        <v>0</v>
      </c>
      <c r="AD22" s="137">
        <v>21416</v>
      </c>
      <c r="AE22" s="137">
        <v>16434</v>
      </c>
      <c r="AF22" s="137">
        <v>37850</v>
      </c>
      <c r="AG22" s="132"/>
      <c r="AH22" s="132"/>
      <c r="AI22" s="132">
        <v>0</v>
      </c>
      <c r="AJ22" s="137">
        <v>17403</v>
      </c>
      <c r="AK22" s="137">
        <v>14389</v>
      </c>
      <c r="AL22" s="137">
        <v>31792</v>
      </c>
      <c r="AM22" s="137">
        <v>4013</v>
      </c>
      <c r="AN22" s="137">
        <v>2045</v>
      </c>
      <c r="AO22" s="137">
        <v>6058</v>
      </c>
      <c r="AP22" s="132"/>
      <c r="AQ22" s="132"/>
      <c r="AR22" s="132">
        <v>0</v>
      </c>
      <c r="AS22" s="135">
        <v>0</v>
      </c>
      <c r="AT22" s="135">
        <v>0</v>
      </c>
      <c r="AU22" s="135">
        <v>0</v>
      </c>
      <c r="AV22" s="151">
        <v>81.26167351512888</v>
      </c>
      <c r="AW22" s="151">
        <v>87.55628574905683</v>
      </c>
      <c r="AX22" s="151">
        <v>83.99471598414796</v>
      </c>
      <c r="AY22" s="151">
        <v>18.738326484871124</v>
      </c>
      <c r="AZ22" s="151">
        <v>12.443714250943167</v>
      </c>
      <c r="BA22" s="151">
        <v>16.005284015852048</v>
      </c>
      <c r="BB22" s="135">
        <v>0</v>
      </c>
      <c r="BC22" s="135">
        <v>0</v>
      </c>
      <c r="BD22" s="135">
        <v>0</v>
      </c>
      <c r="BE22" s="137">
        <v>30899</v>
      </c>
      <c r="BF22" s="137">
        <v>35567</v>
      </c>
      <c r="BG22" s="137">
        <v>66466</v>
      </c>
      <c r="BH22" s="132"/>
      <c r="BI22" s="132"/>
      <c r="BJ22" s="132">
        <v>0</v>
      </c>
      <c r="BK22" s="137">
        <v>26702</v>
      </c>
      <c r="BL22" s="137">
        <v>25124</v>
      </c>
      <c r="BM22" s="137">
        <v>51826</v>
      </c>
      <c r="BN22" s="137">
        <v>4197</v>
      </c>
      <c r="BO22" s="137">
        <v>10443</v>
      </c>
      <c r="BP22" s="137">
        <v>14640</v>
      </c>
      <c r="BQ22" s="132"/>
      <c r="BR22" s="132"/>
      <c r="BS22" s="132">
        <v>0</v>
      </c>
      <c r="BT22" s="135">
        <v>0</v>
      </c>
      <c r="BU22" s="135">
        <v>0</v>
      </c>
      <c r="BV22" s="135">
        <v>0</v>
      </c>
      <c r="BW22" s="151">
        <v>86.41703615003722</v>
      </c>
      <c r="BX22" s="151">
        <v>70.63851322855456</v>
      </c>
      <c r="BY22" s="151">
        <v>77.97370083952698</v>
      </c>
      <c r="BZ22" s="151">
        <v>13.582963849962782</v>
      </c>
      <c r="CA22" s="151">
        <v>29.36148677144544</v>
      </c>
      <c r="CB22" s="151">
        <v>22.026299160473023</v>
      </c>
      <c r="CC22" s="135">
        <v>0</v>
      </c>
      <c r="CD22" s="135">
        <v>0</v>
      </c>
      <c r="CE22" s="135">
        <v>0</v>
      </c>
    </row>
    <row r="23" spans="1:83" ht="30" customHeight="1">
      <c r="A23" s="65">
        <v>14</v>
      </c>
      <c r="B23" s="155" t="s">
        <v>40</v>
      </c>
      <c r="C23" s="137">
        <v>108009</v>
      </c>
      <c r="D23" s="137">
        <v>96209</v>
      </c>
      <c r="E23" s="131">
        <v>204218</v>
      </c>
      <c r="F23" s="137">
        <v>33475</v>
      </c>
      <c r="G23" s="137">
        <v>47751</v>
      </c>
      <c r="H23" s="137">
        <v>81226</v>
      </c>
      <c r="I23" s="137">
        <v>13276</v>
      </c>
      <c r="J23" s="137">
        <v>15603</v>
      </c>
      <c r="K23" s="137">
        <v>28879</v>
      </c>
      <c r="L23" s="137">
        <v>26178</v>
      </c>
      <c r="M23" s="137">
        <v>14313</v>
      </c>
      <c r="N23" s="137">
        <v>40491</v>
      </c>
      <c r="O23" s="132"/>
      <c r="P23" s="132"/>
      <c r="Q23" s="132">
        <v>0</v>
      </c>
      <c r="R23" s="151">
        <v>30.9927876380672</v>
      </c>
      <c r="S23" s="151">
        <v>49.632570757413546</v>
      </c>
      <c r="T23" s="151">
        <v>39.774162904347314</v>
      </c>
      <c r="U23" s="151">
        <v>12.291568295234658</v>
      </c>
      <c r="V23" s="151">
        <v>16.217817459905</v>
      </c>
      <c r="W23" s="151">
        <v>14.141260809527074</v>
      </c>
      <c r="X23" s="151">
        <v>24.236869149793076</v>
      </c>
      <c r="Y23" s="151">
        <v>14.876986560508891</v>
      </c>
      <c r="Z23" s="151">
        <v>19.827341370496235</v>
      </c>
      <c r="AA23" s="135">
        <v>0</v>
      </c>
      <c r="AB23" s="135">
        <v>0</v>
      </c>
      <c r="AC23" s="135">
        <v>0</v>
      </c>
      <c r="AD23" s="137">
        <v>16305</v>
      </c>
      <c r="AE23" s="137">
        <v>15933</v>
      </c>
      <c r="AF23" s="137">
        <v>32238</v>
      </c>
      <c r="AG23" s="137">
        <v>6298</v>
      </c>
      <c r="AH23" s="137">
        <v>8666</v>
      </c>
      <c r="AI23" s="137">
        <v>14964</v>
      </c>
      <c r="AJ23" s="137">
        <v>1649</v>
      </c>
      <c r="AK23" s="137">
        <v>1690</v>
      </c>
      <c r="AL23" s="137">
        <v>3339</v>
      </c>
      <c r="AM23" s="137">
        <v>2652</v>
      </c>
      <c r="AN23" s="137">
        <v>1391</v>
      </c>
      <c r="AO23" s="137">
        <v>4043</v>
      </c>
      <c r="AP23" s="132"/>
      <c r="AQ23" s="132"/>
      <c r="AR23" s="132">
        <v>0</v>
      </c>
      <c r="AS23" s="151">
        <v>38.6261882858019</v>
      </c>
      <c r="AT23" s="151">
        <v>54.39025921044373</v>
      </c>
      <c r="AU23" s="151">
        <v>46.417271542899684</v>
      </c>
      <c r="AV23" s="151">
        <v>10.113462128181538</v>
      </c>
      <c r="AW23" s="151">
        <v>10.606916462687503</v>
      </c>
      <c r="AX23" s="151">
        <v>10.357342266890006</v>
      </c>
      <c r="AY23" s="151">
        <v>16.26494940202392</v>
      </c>
      <c r="AZ23" s="151">
        <v>8.730308165442791</v>
      </c>
      <c r="BA23" s="151">
        <v>12.54110056455115</v>
      </c>
      <c r="BB23" s="135">
        <v>0</v>
      </c>
      <c r="BC23" s="135">
        <v>0</v>
      </c>
      <c r="BD23" s="135">
        <v>0</v>
      </c>
      <c r="BE23" s="137">
        <v>35</v>
      </c>
      <c r="BF23" s="137">
        <v>19</v>
      </c>
      <c r="BG23" s="137">
        <v>54</v>
      </c>
      <c r="BH23" s="137">
        <v>6</v>
      </c>
      <c r="BI23" s="137">
        <v>5</v>
      </c>
      <c r="BJ23" s="137">
        <v>11</v>
      </c>
      <c r="BK23" s="137">
        <v>6</v>
      </c>
      <c r="BL23" s="137">
        <v>5</v>
      </c>
      <c r="BM23" s="137">
        <v>11</v>
      </c>
      <c r="BN23" s="137">
        <v>4</v>
      </c>
      <c r="BO23" s="137">
        <v>3</v>
      </c>
      <c r="BP23" s="137">
        <v>7</v>
      </c>
      <c r="BQ23" s="132"/>
      <c r="BR23" s="132"/>
      <c r="BS23" s="132">
        <v>0</v>
      </c>
      <c r="BT23" s="151">
        <v>17.142857142857142</v>
      </c>
      <c r="BU23" s="151">
        <v>26.31578947368421</v>
      </c>
      <c r="BV23" s="151">
        <v>20.37037037037037</v>
      </c>
      <c r="BW23" s="151">
        <v>17.142857142857142</v>
      </c>
      <c r="BX23" s="151">
        <v>26.31578947368421</v>
      </c>
      <c r="BY23" s="151">
        <v>20.37037037037037</v>
      </c>
      <c r="BZ23" s="151">
        <v>11.428571428571429</v>
      </c>
      <c r="CA23" s="151">
        <v>15.789473684210526</v>
      </c>
      <c r="CB23" s="151">
        <v>12.962962962962962</v>
      </c>
      <c r="CC23" s="135">
        <v>0</v>
      </c>
      <c r="CD23" s="135">
        <v>0</v>
      </c>
      <c r="CE23" s="135">
        <v>0</v>
      </c>
    </row>
    <row r="24" spans="1:83" ht="27" customHeight="1">
      <c r="A24" s="65">
        <v>15</v>
      </c>
      <c r="B24" s="155" t="s">
        <v>82</v>
      </c>
      <c r="C24" s="137">
        <v>41516</v>
      </c>
      <c r="D24" s="137">
        <v>41322</v>
      </c>
      <c r="E24" s="131">
        <v>82838</v>
      </c>
      <c r="F24" s="137">
        <v>12654</v>
      </c>
      <c r="G24" s="137">
        <v>17637</v>
      </c>
      <c r="H24" s="137">
        <v>30291</v>
      </c>
      <c r="I24" s="137">
        <v>6335</v>
      </c>
      <c r="J24" s="137">
        <v>4678</v>
      </c>
      <c r="K24" s="137">
        <v>11013</v>
      </c>
      <c r="L24" s="137">
        <v>12051</v>
      </c>
      <c r="M24" s="137">
        <v>10030</v>
      </c>
      <c r="N24" s="137">
        <v>22081</v>
      </c>
      <c r="O24" s="137">
        <v>422</v>
      </c>
      <c r="P24" s="137">
        <v>93</v>
      </c>
      <c r="Q24" s="137">
        <v>515</v>
      </c>
      <c r="R24" s="151">
        <v>30.479815011080063</v>
      </c>
      <c r="S24" s="151">
        <v>42.6818643821693</v>
      </c>
      <c r="T24" s="151">
        <v>36.56655158260702</v>
      </c>
      <c r="U24" s="151">
        <v>15.259177184699874</v>
      </c>
      <c r="V24" s="151">
        <v>11.320846038429892</v>
      </c>
      <c r="W24" s="151">
        <v>13.29462324054178</v>
      </c>
      <c r="X24" s="151">
        <v>29.027362944406974</v>
      </c>
      <c r="Y24" s="151">
        <v>24.272784473161995</v>
      </c>
      <c r="Z24" s="151">
        <v>26.655641130881964</v>
      </c>
      <c r="AA24" s="151">
        <v>1.0164755756816648</v>
      </c>
      <c r="AB24" s="151">
        <v>0.22506171046899956</v>
      </c>
      <c r="AC24" s="151">
        <v>0.6216953572032159</v>
      </c>
      <c r="AD24" s="137">
        <v>9555</v>
      </c>
      <c r="AE24" s="137">
        <v>9582</v>
      </c>
      <c r="AF24" s="137">
        <v>19137</v>
      </c>
      <c r="AG24" s="137">
        <v>3503</v>
      </c>
      <c r="AH24" s="137">
        <v>4706</v>
      </c>
      <c r="AI24" s="137">
        <v>8209</v>
      </c>
      <c r="AJ24" s="137">
        <v>1453</v>
      </c>
      <c r="AK24" s="137">
        <v>1002</v>
      </c>
      <c r="AL24" s="137">
        <v>2455</v>
      </c>
      <c r="AM24" s="137">
        <v>2135</v>
      </c>
      <c r="AN24" s="137">
        <v>1753</v>
      </c>
      <c r="AO24" s="137">
        <v>3888</v>
      </c>
      <c r="AP24" s="137">
        <v>99</v>
      </c>
      <c r="AQ24" s="137">
        <v>27</v>
      </c>
      <c r="AR24" s="137">
        <v>126</v>
      </c>
      <c r="AS24" s="151">
        <v>36.66143380429095</v>
      </c>
      <c r="AT24" s="151">
        <v>49.11292005844292</v>
      </c>
      <c r="AU24" s="151">
        <v>42.895960704394625</v>
      </c>
      <c r="AV24" s="151">
        <v>15.206698063840921</v>
      </c>
      <c r="AW24" s="151">
        <v>10.457107075767064</v>
      </c>
      <c r="AX24" s="151">
        <v>12.828552019647802</v>
      </c>
      <c r="AY24" s="151">
        <v>22.344322344322347</v>
      </c>
      <c r="AZ24" s="151">
        <v>18.294719265289086</v>
      </c>
      <c r="BA24" s="151">
        <v>20.316664053926946</v>
      </c>
      <c r="BB24" s="151">
        <v>1.0361067503924648</v>
      </c>
      <c r="BC24" s="151">
        <v>0.2817783343769568</v>
      </c>
      <c r="BD24" s="151">
        <v>0.65841040915504</v>
      </c>
      <c r="BE24" s="137">
        <v>2441</v>
      </c>
      <c r="BF24" s="137">
        <v>2428</v>
      </c>
      <c r="BG24" s="137">
        <v>4869</v>
      </c>
      <c r="BH24" s="137">
        <v>886</v>
      </c>
      <c r="BI24" s="137">
        <v>1147</v>
      </c>
      <c r="BJ24" s="137">
        <v>2033</v>
      </c>
      <c r="BK24" s="137">
        <v>327</v>
      </c>
      <c r="BL24" s="137">
        <v>223</v>
      </c>
      <c r="BM24" s="137">
        <v>550</v>
      </c>
      <c r="BN24" s="137">
        <v>612</v>
      </c>
      <c r="BO24" s="137">
        <v>508</v>
      </c>
      <c r="BP24" s="137">
        <v>1120</v>
      </c>
      <c r="BQ24" s="137">
        <v>23</v>
      </c>
      <c r="BR24" s="137">
        <v>7</v>
      </c>
      <c r="BS24" s="137">
        <v>30</v>
      </c>
      <c r="BT24" s="151">
        <v>36.2965997541991</v>
      </c>
      <c r="BU24" s="151">
        <v>47.24052718286656</v>
      </c>
      <c r="BV24" s="151">
        <v>41.75395358389813</v>
      </c>
      <c r="BW24" s="151">
        <v>13.396149119213437</v>
      </c>
      <c r="BX24" s="151">
        <v>9.184514003294893</v>
      </c>
      <c r="BY24" s="151">
        <v>11.295953994660096</v>
      </c>
      <c r="BZ24" s="151">
        <v>25.071691929537074</v>
      </c>
      <c r="CA24" s="151">
        <v>20.922570016474463</v>
      </c>
      <c r="CB24" s="151">
        <v>23.002669952762375</v>
      </c>
      <c r="CC24" s="151">
        <v>0.9422367882015568</v>
      </c>
      <c r="CD24" s="151">
        <v>0.2883031301482702</v>
      </c>
      <c r="CE24" s="151">
        <v>0.6161429451632779</v>
      </c>
    </row>
    <row r="25" spans="1:83" ht="29.25" customHeight="1">
      <c r="A25" s="65">
        <v>16</v>
      </c>
      <c r="B25" s="157" t="s">
        <v>41</v>
      </c>
      <c r="C25" s="137">
        <v>38777</v>
      </c>
      <c r="D25" s="137">
        <v>32076</v>
      </c>
      <c r="E25" s="131">
        <v>70853</v>
      </c>
      <c r="F25" s="137">
        <v>13673</v>
      </c>
      <c r="G25" s="137">
        <v>17177</v>
      </c>
      <c r="H25" s="137">
        <v>30850</v>
      </c>
      <c r="I25" s="137">
        <v>3868</v>
      </c>
      <c r="J25" s="137">
        <v>1771</v>
      </c>
      <c r="K25" s="137">
        <v>5639</v>
      </c>
      <c r="L25" s="137">
        <v>21232</v>
      </c>
      <c r="M25" s="137">
        <v>12842</v>
      </c>
      <c r="N25" s="137">
        <v>34074</v>
      </c>
      <c r="O25" s="137">
        <v>4</v>
      </c>
      <c r="P25" s="137">
        <v>286</v>
      </c>
      <c r="Q25" s="137">
        <v>290</v>
      </c>
      <c r="R25" s="151">
        <v>35.26059261933621</v>
      </c>
      <c r="S25" s="151">
        <v>53.550941513904476</v>
      </c>
      <c r="T25" s="151">
        <v>43.54085218692222</v>
      </c>
      <c r="U25" s="151">
        <v>9.974985171622354</v>
      </c>
      <c r="V25" s="151">
        <v>5.521262002743485</v>
      </c>
      <c r="W25" s="151">
        <v>7.958731458089284</v>
      </c>
      <c r="X25" s="151">
        <v>54.75410681589602</v>
      </c>
      <c r="Y25" s="151">
        <v>40.03616411023818</v>
      </c>
      <c r="Z25" s="151">
        <v>48.091118230703</v>
      </c>
      <c r="AA25" s="151">
        <v>0.010315393145421256</v>
      </c>
      <c r="AB25" s="151">
        <v>0.8916323731138546</v>
      </c>
      <c r="AC25" s="151">
        <v>0.4092981242854925</v>
      </c>
      <c r="AD25" s="137">
        <v>1075</v>
      </c>
      <c r="AE25" s="137">
        <v>1011</v>
      </c>
      <c r="AF25" s="137">
        <v>2086</v>
      </c>
      <c r="AG25" s="137">
        <v>430</v>
      </c>
      <c r="AH25" s="137">
        <v>591</v>
      </c>
      <c r="AI25" s="137">
        <v>1021</v>
      </c>
      <c r="AJ25" s="137">
        <v>61</v>
      </c>
      <c r="AK25" s="137">
        <v>31</v>
      </c>
      <c r="AL25" s="137">
        <v>92</v>
      </c>
      <c r="AM25" s="137">
        <v>583</v>
      </c>
      <c r="AN25" s="137">
        <v>382</v>
      </c>
      <c r="AO25" s="137">
        <v>965</v>
      </c>
      <c r="AP25" s="137">
        <v>1</v>
      </c>
      <c r="AQ25" s="137">
        <v>7</v>
      </c>
      <c r="AR25" s="137">
        <v>8</v>
      </c>
      <c r="AS25" s="151">
        <v>40</v>
      </c>
      <c r="AT25" s="151">
        <v>58.45697329376855</v>
      </c>
      <c r="AU25" s="151">
        <v>48.94534995206136</v>
      </c>
      <c r="AV25" s="151">
        <v>5.674418604651163</v>
      </c>
      <c r="AW25" s="151">
        <v>3.066271018793274</v>
      </c>
      <c r="AX25" s="151">
        <v>4.410354745925216</v>
      </c>
      <c r="AY25" s="151">
        <v>54.23255813953488</v>
      </c>
      <c r="AZ25" s="151">
        <v>37.78437190900099</v>
      </c>
      <c r="BA25" s="151">
        <v>46.260786193672104</v>
      </c>
      <c r="BB25" s="151">
        <v>0.09302325581395349</v>
      </c>
      <c r="BC25" s="151">
        <v>0.6923837784371909</v>
      </c>
      <c r="BD25" s="151">
        <v>0.3835091083413231</v>
      </c>
      <c r="BE25" s="137">
        <v>1184</v>
      </c>
      <c r="BF25" s="137">
        <v>850</v>
      </c>
      <c r="BG25" s="137">
        <v>2034</v>
      </c>
      <c r="BH25" s="137">
        <v>522</v>
      </c>
      <c r="BI25" s="137">
        <v>501</v>
      </c>
      <c r="BJ25" s="137">
        <v>1023</v>
      </c>
      <c r="BK25" s="137">
        <v>25</v>
      </c>
      <c r="BL25" s="137">
        <v>23</v>
      </c>
      <c r="BM25" s="137">
        <v>48</v>
      </c>
      <c r="BN25" s="137">
        <v>637</v>
      </c>
      <c r="BO25" s="137">
        <v>322</v>
      </c>
      <c r="BP25" s="137">
        <v>959</v>
      </c>
      <c r="BQ25" s="139">
        <v>0</v>
      </c>
      <c r="BR25" s="137">
        <v>4</v>
      </c>
      <c r="BS25" s="137">
        <v>4</v>
      </c>
      <c r="BT25" s="151">
        <v>44.08783783783784</v>
      </c>
      <c r="BU25" s="151">
        <v>58.94117647058823</v>
      </c>
      <c r="BV25" s="151">
        <v>50.29498525073746</v>
      </c>
      <c r="BW25" s="151">
        <v>2.1114864864864864</v>
      </c>
      <c r="BX25" s="151">
        <v>2.7058823529411766</v>
      </c>
      <c r="BY25" s="151">
        <v>2.359882005899705</v>
      </c>
      <c r="BZ25" s="151">
        <v>53.80067567567568</v>
      </c>
      <c r="CA25" s="151">
        <v>37.88235294117647</v>
      </c>
      <c r="CB25" s="151">
        <v>47.14847590953786</v>
      </c>
      <c r="CC25" s="139">
        <v>0</v>
      </c>
      <c r="CD25" s="151">
        <v>0.47058823529411764</v>
      </c>
      <c r="CE25" s="151">
        <v>0.19665683382497542</v>
      </c>
    </row>
    <row r="26" spans="1:83" ht="30" customHeight="1">
      <c r="A26" s="65">
        <v>17</v>
      </c>
      <c r="B26" s="155" t="s">
        <v>42</v>
      </c>
      <c r="C26" s="137">
        <v>100165</v>
      </c>
      <c r="D26" s="137">
        <v>90600</v>
      </c>
      <c r="E26" s="131">
        <v>190765</v>
      </c>
      <c r="F26" s="137">
        <v>48032</v>
      </c>
      <c r="G26" s="137">
        <v>62761</v>
      </c>
      <c r="H26" s="137">
        <v>110793</v>
      </c>
      <c r="I26" s="137">
        <v>20194</v>
      </c>
      <c r="J26" s="137">
        <v>11354</v>
      </c>
      <c r="K26" s="137">
        <v>31548</v>
      </c>
      <c r="L26" s="137">
        <v>24131</v>
      </c>
      <c r="M26" s="137">
        <v>7751</v>
      </c>
      <c r="N26" s="137">
        <v>31882</v>
      </c>
      <c r="O26" s="137">
        <v>515</v>
      </c>
      <c r="P26" s="137">
        <v>377</v>
      </c>
      <c r="Q26" s="137">
        <v>892</v>
      </c>
      <c r="R26" s="151">
        <v>47.95287775170968</v>
      </c>
      <c r="S26" s="151">
        <v>69.27262693156733</v>
      </c>
      <c r="T26" s="151">
        <v>58.078263832464025</v>
      </c>
      <c r="U26" s="151">
        <v>20.16073478760046</v>
      </c>
      <c r="V26" s="151">
        <v>12.532008830022075</v>
      </c>
      <c r="W26" s="151">
        <v>16.537624826357035</v>
      </c>
      <c r="X26" s="151">
        <v>24.091249438426598</v>
      </c>
      <c r="Y26" s="151">
        <v>8.555187637969095</v>
      </c>
      <c r="Z26" s="151">
        <v>16.712709354441326</v>
      </c>
      <c r="AA26" s="151">
        <v>0.5141516497778665</v>
      </c>
      <c r="AB26" s="151">
        <v>0.41611479028697573</v>
      </c>
      <c r="AC26" s="151">
        <v>0.46759101512331924</v>
      </c>
      <c r="AD26" s="137">
        <v>10685</v>
      </c>
      <c r="AE26" s="137">
        <v>7463</v>
      </c>
      <c r="AF26" s="137">
        <v>18148</v>
      </c>
      <c r="AG26" s="137">
        <v>5409</v>
      </c>
      <c r="AH26" s="137">
        <v>5209</v>
      </c>
      <c r="AI26" s="137">
        <v>10618</v>
      </c>
      <c r="AJ26" s="137">
        <v>1976</v>
      </c>
      <c r="AK26" s="137">
        <v>861</v>
      </c>
      <c r="AL26" s="137">
        <v>2837</v>
      </c>
      <c r="AM26" s="137">
        <v>2409</v>
      </c>
      <c r="AN26" s="137">
        <v>611</v>
      </c>
      <c r="AO26" s="137">
        <v>3020</v>
      </c>
      <c r="AP26" s="137">
        <v>45</v>
      </c>
      <c r="AQ26" s="137">
        <v>29</v>
      </c>
      <c r="AR26" s="137">
        <v>74</v>
      </c>
      <c r="AS26" s="151">
        <v>50.622367805334584</v>
      </c>
      <c r="AT26" s="151">
        <v>69.7976684979231</v>
      </c>
      <c r="AU26" s="151">
        <v>58.50782455366983</v>
      </c>
      <c r="AV26" s="151">
        <v>18.4932147870847</v>
      </c>
      <c r="AW26" s="151">
        <v>11.53691544955112</v>
      </c>
      <c r="AX26" s="151">
        <v>15.63257659246198</v>
      </c>
      <c r="AY26" s="151">
        <v>22.54562470753393</v>
      </c>
      <c r="AZ26" s="151">
        <v>8.187056143641968</v>
      </c>
      <c r="BA26" s="151">
        <v>16.640952171038133</v>
      </c>
      <c r="BB26" s="151">
        <v>0.42115114646700985</v>
      </c>
      <c r="BC26" s="151">
        <v>0.38858367948546163</v>
      </c>
      <c r="BD26" s="151">
        <v>0.4077584306810668</v>
      </c>
      <c r="BE26" s="137">
        <v>19889</v>
      </c>
      <c r="BF26" s="137">
        <v>19885</v>
      </c>
      <c r="BG26" s="137">
        <v>39774</v>
      </c>
      <c r="BH26" s="137">
        <v>12956</v>
      </c>
      <c r="BI26" s="137">
        <v>15790</v>
      </c>
      <c r="BJ26" s="137">
        <v>28746</v>
      </c>
      <c r="BK26" s="137">
        <v>3311</v>
      </c>
      <c r="BL26" s="137">
        <v>1622</v>
      </c>
      <c r="BM26" s="137">
        <v>4933</v>
      </c>
      <c r="BN26" s="137">
        <v>2696</v>
      </c>
      <c r="BO26" s="137">
        <v>1299</v>
      </c>
      <c r="BP26" s="137">
        <v>3995</v>
      </c>
      <c r="BQ26" s="137">
        <v>113</v>
      </c>
      <c r="BR26" s="137">
        <v>148</v>
      </c>
      <c r="BS26" s="137">
        <v>261</v>
      </c>
      <c r="BT26" s="151">
        <v>65.14153552214792</v>
      </c>
      <c r="BU26" s="151">
        <v>79.40658788031179</v>
      </c>
      <c r="BV26" s="151">
        <v>72.27334439583647</v>
      </c>
      <c r="BW26" s="151">
        <v>16.647393031323848</v>
      </c>
      <c r="BX26" s="151">
        <v>8.156902187578577</v>
      </c>
      <c r="BY26" s="151">
        <v>12.402574546185951</v>
      </c>
      <c r="BZ26" s="151">
        <v>13.555231535019358</v>
      </c>
      <c r="CA26" s="151">
        <v>6.532562232838823</v>
      </c>
      <c r="CB26" s="151">
        <v>10.044250012571027</v>
      </c>
      <c r="CC26" s="151">
        <v>0.5681532505404998</v>
      </c>
      <c r="CD26" s="151">
        <v>0.7442796077445311</v>
      </c>
      <c r="CE26" s="151">
        <v>0.6562075727862422</v>
      </c>
    </row>
    <row r="27" spans="1:83" ht="30.75" customHeight="1">
      <c r="A27" s="65">
        <v>18</v>
      </c>
      <c r="B27" s="155" t="s">
        <v>43</v>
      </c>
      <c r="C27" s="137">
        <v>195038</v>
      </c>
      <c r="D27" s="137">
        <v>217343</v>
      </c>
      <c r="E27" s="131">
        <v>412381</v>
      </c>
      <c r="F27" s="137">
        <v>66907</v>
      </c>
      <c r="G27" s="137">
        <v>83885</v>
      </c>
      <c r="H27" s="137">
        <v>150792</v>
      </c>
      <c r="I27" s="137">
        <v>64693</v>
      </c>
      <c r="J27" s="137">
        <v>71480</v>
      </c>
      <c r="K27" s="137">
        <v>136173</v>
      </c>
      <c r="L27" s="137">
        <v>63438</v>
      </c>
      <c r="M27" s="137">
        <v>61978</v>
      </c>
      <c r="N27" s="137">
        <v>125416</v>
      </c>
      <c r="O27" s="132">
        <v>0</v>
      </c>
      <c r="P27" s="132">
        <v>0</v>
      </c>
      <c r="Q27" s="132">
        <v>0</v>
      </c>
      <c r="R27" s="151">
        <v>34.304597052882</v>
      </c>
      <c r="S27" s="151">
        <v>38.59567595919814</v>
      </c>
      <c r="T27" s="151">
        <v>36.56618515402019</v>
      </c>
      <c r="U27" s="151">
        <v>33.16943364882741</v>
      </c>
      <c r="V27" s="151">
        <v>32.888107737539286</v>
      </c>
      <c r="W27" s="151">
        <v>33.02116246868793</v>
      </c>
      <c r="X27" s="151">
        <v>32.52596929829059</v>
      </c>
      <c r="Y27" s="151">
        <v>28.51621630326259</v>
      </c>
      <c r="Z27" s="151">
        <v>30.41265237729187</v>
      </c>
      <c r="AA27" s="135">
        <v>0</v>
      </c>
      <c r="AB27" s="135">
        <v>0</v>
      </c>
      <c r="AC27" s="135">
        <v>0</v>
      </c>
      <c r="AD27" s="137">
        <v>30400</v>
      </c>
      <c r="AE27" s="137">
        <v>30644</v>
      </c>
      <c r="AF27" s="137">
        <v>61044</v>
      </c>
      <c r="AG27" s="137">
        <v>16058</v>
      </c>
      <c r="AH27" s="137">
        <v>17191</v>
      </c>
      <c r="AI27" s="137">
        <v>33249</v>
      </c>
      <c r="AJ27" s="137">
        <v>7876</v>
      </c>
      <c r="AK27" s="137">
        <v>7804</v>
      </c>
      <c r="AL27" s="137">
        <v>15680</v>
      </c>
      <c r="AM27" s="137">
        <v>6466</v>
      </c>
      <c r="AN27" s="137">
        <v>5649</v>
      </c>
      <c r="AO27" s="137">
        <v>12115</v>
      </c>
      <c r="AP27" s="132"/>
      <c r="AQ27" s="132"/>
      <c r="AR27" s="132">
        <v>0</v>
      </c>
      <c r="AS27" s="151">
        <v>52.82236842105263</v>
      </c>
      <c r="AT27" s="151">
        <v>56.099073228038115</v>
      </c>
      <c r="AU27" s="151">
        <v>54.467269510517</v>
      </c>
      <c r="AV27" s="151">
        <v>25.907894736842106</v>
      </c>
      <c r="AW27" s="151">
        <v>25.46664926249837</v>
      </c>
      <c r="AX27" s="151">
        <v>25.686390144813576</v>
      </c>
      <c r="AY27" s="151">
        <v>21.269736842105264</v>
      </c>
      <c r="AZ27" s="151">
        <v>18.434277509463517</v>
      </c>
      <c r="BA27" s="151">
        <v>19.846340344669418</v>
      </c>
      <c r="BB27" s="135">
        <v>0</v>
      </c>
      <c r="BC27" s="135">
        <v>0</v>
      </c>
      <c r="BD27" s="135">
        <v>0</v>
      </c>
      <c r="BE27" s="137">
        <v>10506</v>
      </c>
      <c r="BF27" s="137">
        <v>10352</v>
      </c>
      <c r="BG27" s="137">
        <v>20858</v>
      </c>
      <c r="BH27" s="137">
        <v>6222</v>
      </c>
      <c r="BI27" s="137">
        <v>6309</v>
      </c>
      <c r="BJ27" s="137">
        <v>12531</v>
      </c>
      <c r="BK27" s="137">
        <v>2390</v>
      </c>
      <c r="BL27" s="137">
        <v>2274</v>
      </c>
      <c r="BM27" s="137">
        <v>4664</v>
      </c>
      <c r="BN27" s="137">
        <v>1894</v>
      </c>
      <c r="BO27" s="137">
        <v>1769</v>
      </c>
      <c r="BP27" s="137">
        <v>3663</v>
      </c>
      <c r="BQ27" s="132"/>
      <c r="BR27" s="132"/>
      <c r="BS27" s="132">
        <v>0</v>
      </c>
      <c r="BT27" s="151">
        <v>59.22330097087379</v>
      </c>
      <c r="BU27" s="151">
        <v>60.944744976816075</v>
      </c>
      <c r="BV27" s="151">
        <v>60.07766804103941</v>
      </c>
      <c r="BW27" s="151">
        <v>22.748905387397677</v>
      </c>
      <c r="BX27" s="151">
        <v>21.96676970633694</v>
      </c>
      <c r="BY27" s="151">
        <v>22.360724901716367</v>
      </c>
      <c r="BZ27" s="151">
        <v>18.027793641728536</v>
      </c>
      <c r="CA27" s="151">
        <v>17.088485316846988</v>
      </c>
      <c r="CB27" s="151">
        <v>17.56160705724422</v>
      </c>
      <c r="CC27" s="135">
        <v>0</v>
      </c>
      <c r="CD27" s="135">
        <v>0</v>
      </c>
      <c r="CE27" s="135">
        <v>0</v>
      </c>
    </row>
    <row r="28" spans="1:83" ht="28.5" customHeight="1">
      <c r="A28" s="65">
        <v>19</v>
      </c>
      <c r="B28" s="155" t="s">
        <v>83</v>
      </c>
      <c r="C28" s="137">
        <v>131744</v>
      </c>
      <c r="D28" s="137">
        <v>166325</v>
      </c>
      <c r="E28" s="131">
        <v>298069</v>
      </c>
      <c r="F28" s="137">
        <v>18784</v>
      </c>
      <c r="G28" s="137">
        <v>29351</v>
      </c>
      <c r="H28" s="137">
        <v>48135</v>
      </c>
      <c r="I28" s="137">
        <v>36918</v>
      </c>
      <c r="J28" s="137">
        <v>39050</v>
      </c>
      <c r="K28" s="137">
        <v>75968</v>
      </c>
      <c r="L28" s="137">
        <v>55870</v>
      </c>
      <c r="M28" s="137">
        <v>76901</v>
      </c>
      <c r="N28" s="137">
        <v>132771</v>
      </c>
      <c r="O28" s="132"/>
      <c r="P28" s="132"/>
      <c r="Q28" s="132">
        <v>0</v>
      </c>
      <c r="R28" s="151">
        <v>14.257954821471944</v>
      </c>
      <c r="S28" s="151">
        <v>17.64677589057568</v>
      </c>
      <c r="T28" s="151">
        <v>16.14894537841909</v>
      </c>
      <c r="U28" s="151">
        <v>28.022528540199172</v>
      </c>
      <c r="V28" s="151">
        <v>23.478130166842025</v>
      </c>
      <c r="W28" s="151">
        <v>25.486716163036075</v>
      </c>
      <c r="X28" s="151">
        <v>42.40800340053437</v>
      </c>
      <c r="Y28" s="151">
        <v>46.2353825341951</v>
      </c>
      <c r="Z28" s="151">
        <v>44.543713032888355</v>
      </c>
      <c r="AA28" s="135">
        <v>0</v>
      </c>
      <c r="AB28" s="135">
        <v>0</v>
      </c>
      <c r="AC28" s="135">
        <v>0</v>
      </c>
      <c r="AD28" s="137">
        <v>9681</v>
      </c>
      <c r="AE28" s="137">
        <v>13475</v>
      </c>
      <c r="AF28" s="137">
        <v>23156</v>
      </c>
      <c r="AG28" s="137">
        <v>2248</v>
      </c>
      <c r="AH28" s="137">
        <v>3553</v>
      </c>
      <c r="AI28" s="137">
        <v>5801</v>
      </c>
      <c r="AJ28" s="137">
        <v>3062</v>
      </c>
      <c r="AK28" s="137">
        <v>3950</v>
      </c>
      <c r="AL28" s="137">
        <v>7012</v>
      </c>
      <c r="AM28" s="137">
        <v>3012</v>
      </c>
      <c r="AN28" s="137">
        <v>4727</v>
      </c>
      <c r="AO28" s="137">
        <v>7739</v>
      </c>
      <c r="AP28" s="132"/>
      <c r="AQ28" s="132"/>
      <c r="AR28" s="132">
        <v>0</v>
      </c>
      <c r="AS28" s="151">
        <v>23.220741658919533</v>
      </c>
      <c r="AT28" s="151">
        <v>26.367346938775512</v>
      </c>
      <c r="AU28" s="151">
        <v>25.051822421834512</v>
      </c>
      <c r="AV28" s="151">
        <v>31.628963950005165</v>
      </c>
      <c r="AW28" s="151">
        <v>29.313543599257883</v>
      </c>
      <c r="AX28" s="151">
        <v>30.281568491967523</v>
      </c>
      <c r="AY28" s="151">
        <v>31.11248837929966</v>
      </c>
      <c r="AZ28" s="151">
        <v>35.07977736549165</v>
      </c>
      <c r="BA28" s="151">
        <v>33.42114354810848</v>
      </c>
      <c r="BB28" s="135">
        <v>0</v>
      </c>
      <c r="BC28" s="135">
        <v>0</v>
      </c>
      <c r="BD28" s="135">
        <v>0</v>
      </c>
      <c r="BE28" s="137">
        <v>1050</v>
      </c>
      <c r="BF28" s="137">
        <v>1453</v>
      </c>
      <c r="BG28" s="137">
        <v>2503</v>
      </c>
      <c r="BH28" s="137">
        <v>354</v>
      </c>
      <c r="BI28" s="137">
        <v>480</v>
      </c>
      <c r="BJ28" s="137">
        <v>834</v>
      </c>
      <c r="BK28" s="137">
        <v>305</v>
      </c>
      <c r="BL28" s="137">
        <v>368</v>
      </c>
      <c r="BM28" s="137">
        <v>673</v>
      </c>
      <c r="BN28" s="137">
        <v>289</v>
      </c>
      <c r="BO28" s="137">
        <v>496</v>
      </c>
      <c r="BP28" s="137">
        <v>785</v>
      </c>
      <c r="BQ28" s="132"/>
      <c r="BR28" s="132"/>
      <c r="BS28" s="132">
        <v>0</v>
      </c>
      <c r="BT28" s="151">
        <v>33.714285714285715</v>
      </c>
      <c r="BU28" s="151">
        <v>33.03509979353063</v>
      </c>
      <c r="BV28" s="151">
        <v>33.32001598082301</v>
      </c>
      <c r="BW28" s="151">
        <v>29.047619047619047</v>
      </c>
      <c r="BX28" s="151">
        <v>25.326909841706815</v>
      </c>
      <c r="BY28" s="151">
        <v>26.887734718337992</v>
      </c>
      <c r="BZ28" s="151">
        <v>27.523809523809526</v>
      </c>
      <c r="CA28" s="151">
        <v>34.13626978664831</v>
      </c>
      <c r="CB28" s="151">
        <v>31.362365161805833</v>
      </c>
      <c r="CC28" s="135">
        <v>0</v>
      </c>
      <c r="CD28" s="135">
        <v>0</v>
      </c>
      <c r="CE28" s="135">
        <v>0</v>
      </c>
    </row>
    <row r="29" spans="1:83" ht="43.5" customHeight="1">
      <c r="A29" s="65">
        <v>20</v>
      </c>
      <c r="B29" s="155" t="s">
        <v>44</v>
      </c>
      <c r="C29" s="137">
        <f>Board!AP28</f>
        <v>519022</v>
      </c>
      <c r="D29" s="137">
        <f>Board!AQ28</f>
        <v>443843</v>
      </c>
      <c r="E29" s="137">
        <f>Board!AR28</f>
        <v>962865</v>
      </c>
      <c r="F29" s="137">
        <v>140634</v>
      </c>
      <c r="G29" s="137">
        <v>151941</v>
      </c>
      <c r="H29" s="137">
        <f>F29+G29</f>
        <v>292575</v>
      </c>
      <c r="I29" s="137">
        <v>111807</v>
      </c>
      <c r="J29" s="137">
        <v>116316</v>
      </c>
      <c r="K29" s="137">
        <f>I29+J29</f>
        <v>228123</v>
      </c>
      <c r="L29" s="137">
        <v>209022</v>
      </c>
      <c r="M29" s="137">
        <v>151543</v>
      </c>
      <c r="N29" s="137">
        <f>L29+M29</f>
        <v>360565</v>
      </c>
      <c r="O29" s="137">
        <v>36182</v>
      </c>
      <c r="P29" s="137">
        <v>9840</v>
      </c>
      <c r="Q29" s="137">
        <f>O29+P29</f>
        <v>46022</v>
      </c>
      <c r="R29" s="151">
        <f>IF(C29=0,"",F29/C29%)</f>
        <v>27.095961250197487</v>
      </c>
      <c r="S29" s="151">
        <f>IF(D29=0,"",G29/D29%)</f>
        <v>34.233050876098076</v>
      </c>
      <c r="T29" s="151">
        <f>IF(E29=0,"",H29/E29%)</f>
        <v>30.38587964044804</v>
      </c>
      <c r="U29" s="151">
        <f>IF(C29=0,"",I29/C29%)</f>
        <v>21.54186142398588</v>
      </c>
      <c r="V29" s="151">
        <f>IF(D29=0,"",J29/D29%)</f>
        <v>26.206564032777354</v>
      </c>
      <c r="W29" s="151">
        <f>IF(E29=0,"",K29/E29%)</f>
        <v>23.692106370051878</v>
      </c>
      <c r="X29" s="151">
        <f>IF(C29=0,"",L29/C29%)</f>
        <v>40.27228132911514</v>
      </c>
      <c r="Y29" s="151">
        <f>IF(D29=0,"",M29/D29%)</f>
        <v>34.143379528346735</v>
      </c>
      <c r="Z29" s="151">
        <f>IF(E29=0,"",N29/E29%)</f>
        <v>37.447097983621795</v>
      </c>
      <c r="AA29" s="151">
        <f>IF(C29=0,"",O29/C29%)</f>
        <v>6.971188119193406</v>
      </c>
      <c r="AB29" s="151">
        <f>IF(D29=0,"",P29/D29%)</f>
        <v>2.2170001554603767</v>
      </c>
      <c r="AC29" s="151">
        <f>IF(E29=0,"",Q29/E29%)</f>
        <v>4.779693934248312</v>
      </c>
      <c r="AD29" s="137">
        <f>Board!CI28</f>
        <v>63664</v>
      </c>
      <c r="AE29" s="137">
        <f>Board!CJ28</f>
        <v>54585</v>
      </c>
      <c r="AF29" s="137">
        <f>Board!CK28</f>
        <v>118249</v>
      </c>
      <c r="AG29" s="137">
        <v>22456</v>
      </c>
      <c r="AH29" s="137">
        <v>21965</v>
      </c>
      <c r="AI29" s="137">
        <f>AG29+AH29</f>
        <v>44421</v>
      </c>
      <c r="AJ29" s="137">
        <v>10436</v>
      </c>
      <c r="AK29" s="137">
        <v>11141</v>
      </c>
      <c r="AL29" s="137">
        <f>AJ29+AK29</f>
        <v>21577</v>
      </c>
      <c r="AM29" s="137">
        <v>21356</v>
      </c>
      <c r="AN29" s="137">
        <v>17001</v>
      </c>
      <c r="AO29" s="137">
        <f>AM29+AN29</f>
        <v>38357</v>
      </c>
      <c r="AP29" s="137">
        <v>6024</v>
      </c>
      <c r="AQ29" s="137">
        <v>1871</v>
      </c>
      <c r="AR29" s="137">
        <f>AP29+AQ29</f>
        <v>7895</v>
      </c>
      <c r="AS29" s="151">
        <f>IF(AD29=0,"",AG29/AD29%)</f>
        <v>35.272681578286004</v>
      </c>
      <c r="AT29" s="151">
        <f>IF(AE29=0,"",AH29/AE29%)</f>
        <v>40.23999267197948</v>
      </c>
      <c r="AU29" s="151">
        <f>IF(AF29=0,"",AI29/AF29%)</f>
        <v>37.56564537543658</v>
      </c>
      <c r="AV29" s="151">
        <f>IF(AD29=0,"",AJ29/AD29%)</f>
        <v>16.392309625534054</v>
      </c>
      <c r="AW29" s="151">
        <f>IF(AE29=0,"",AK29/AE29%)</f>
        <v>20.410369149033617</v>
      </c>
      <c r="AX29" s="151">
        <f>IF(AF29=0,"",AL29/AF29%)</f>
        <v>18.247088770306725</v>
      </c>
      <c r="AY29" s="151">
        <f>IF(AD29=0,"",AM29/AD29%)</f>
        <v>33.54486051771802</v>
      </c>
      <c r="AZ29" s="151">
        <f>IF(AE29=0,"",AN29/AE29%)</f>
        <v>31.145919208573783</v>
      </c>
      <c r="BA29" s="151">
        <f>IF(AF29=0,"",AO29/AF29%)</f>
        <v>32.43748361508342</v>
      </c>
      <c r="BB29" s="151">
        <f>IF(AD29=0,"",AP29/AD29%)</f>
        <v>9.462176426237749</v>
      </c>
      <c r="BC29" s="151">
        <f>IF(AE29=0,"",AQ29/AE29%)</f>
        <v>3.4276815975084727</v>
      </c>
      <c r="BD29" s="151">
        <f>IF(AF29=0,"",AR29/AF29%)</f>
        <v>6.676589231198572</v>
      </c>
      <c r="BE29" s="137">
        <f>Board!EB28</f>
        <v>30762</v>
      </c>
      <c r="BF29" s="137">
        <f>Board!EC28</f>
        <v>22073</v>
      </c>
      <c r="BG29" s="137">
        <f>Board!ED28</f>
        <v>52835</v>
      </c>
      <c r="BH29" s="137">
        <v>16891</v>
      </c>
      <c r="BI29" s="137">
        <v>13036</v>
      </c>
      <c r="BJ29" s="137">
        <f>BH29+BI29</f>
        <v>29927</v>
      </c>
      <c r="BK29" s="137">
        <v>2358</v>
      </c>
      <c r="BL29" s="137">
        <v>1962</v>
      </c>
      <c r="BM29" s="137">
        <f>BK29+BL29</f>
        <v>4320</v>
      </c>
      <c r="BN29" s="137">
        <v>9231</v>
      </c>
      <c r="BO29" s="137">
        <v>5883</v>
      </c>
      <c r="BP29" s="137">
        <f>BN29+BO29</f>
        <v>15114</v>
      </c>
      <c r="BQ29" s="137">
        <v>1287</v>
      </c>
      <c r="BR29" s="137">
        <v>384</v>
      </c>
      <c r="BS29" s="137">
        <f>BQ29+BR29</f>
        <v>1671</v>
      </c>
      <c r="BT29" s="151">
        <f>IF(BE29=0,"",BH29/BE29%)</f>
        <v>54.90865353358039</v>
      </c>
      <c r="BU29" s="151">
        <f>IF(BF29=0,"",BI29/BF29%)</f>
        <v>59.05857835364473</v>
      </c>
      <c r="BV29" s="151">
        <f>IF(BG29=0,"",BJ29/BG29%)</f>
        <v>56.642377212075324</v>
      </c>
      <c r="BW29" s="151">
        <f>IF(BE29=0,"",BK29/BE29%)</f>
        <v>7.665301345816267</v>
      </c>
      <c r="BX29" s="151">
        <f>IF(BF29=0,"",BL29/BF29%)</f>
        <v>8.888687536809677</v>
      </c>
      <c r="BY29" s="151">
        <f>IF(BG29=0,"",BM29/BG29%)</f>
        <v>8.176398220876314</v>
      </c>
      <c r="BZ29" s="151">
        <f>IF(BE29=0,"",BN29/BE29%)</f>
        <v>30.007801833430857</v>
      </c>
      <c r="CA29" s="151">
        <f>IF(BF29=0,"",BO29/BF29%)</f>
        <v>26.65247134508223</v>
      </c>
      <c r="CB29" s="151">
        <f>IF(BG29=0,"",BP29/BG29%)</f>
        <v>28.60603766442699</v>
      </c>
      <c r="CC29" s="151">
        <f>IF(BE29=0,"",BQ29/BE29%)</f>
        <v>4.183733177296665</v>
      </c>
      <c r="CD29" s="151">
        <f>IF(BF29=0,"",BR29/BF29%)</f>
        <v>1.739681964390885</v>
      </c>
      <c r="CE29" s="151">
        <f>IF(BG29=0,"",BS29/BG29%)</f>
        <v>3.1626762562695183</v>
      </c>
    </row>
    <row r="30" spans="1:83" ht="32.25" customHeight="1">
      <c r="A30" s="65">
        <v>21</v>
      </c>
      <c r="B30" s="155" t="s">
        <v>45</v>
      </c>
      <c r="C30" s="137">
        <v>258708</v>
      </c>
      <c r="D30" s="137">
        <v>190439</v>
      </c>
      <c r="E30" s="131">
        <v>449147</v>
      </c>
      <c r="F30" s="137">
        <v>39904</v>
      </c>
      <c r="G30" s="137">
        <v>48671</v>
      </c>
      <c r="H30" s="137">
        <v>88575</v>
      </c>
      <c r="I30" s="137">
        <v>43639</v>
      </c>
      <c r="J30" s="137">
        <v>35799</v>
      </c>
      <c r="K30" s="137">
        <v>79438</v>
      </c>
      <c r="L30" s="137">
        <v>116475</v>
      </c>
      <c r="M30" s="137">
        <v>67254</v>
      </c>
      <c r="N30" s="137">
        <v>183729</v>
      </c>
      <c r="O30" s="137">
        <v>1294</v>
      </c>
      <c r="P30" s="137">
        <v>651</v>
      </c>
      <c r="Q30" s="137">
        <v>1945</v>
      </c>
      <c r="R30" s="151">
        <v>15.42433940968196</v>
      </c>
      <c r="S30" s="151">
        <v>25.557265056002183</v>
      </c>
      <c r="T30" s="151">
        <v>19.720715044295073</v>
      </c>
      <c r="U30" s="151">
        <v>16.868052012307313</v>
      </c>
      <c r="V30" s="151">
        <v>18.79814533787722</v>
      </c>
      <c r="W30" s="151">
        <v>17.686414470095535</v>
      </c>
      <c r="X30" s="151">
        <v>45.021800640103905</v>
      </c>
      <c r="Y30" s="151">
        <v>35.31524530164514</v>
      </c>
      <c r="Z30" s="151">
        <v>40.906206653946256</v>
      </c>
      <c r="AA30" s="151">
        <v>0.5001778066391454</v>
      </c>
      <c r="AB30" s="151">
        <v>0.34184174460063327</v>
      </c>
      <c r="AC30" s="151">
        <v>0.43304307943724435</v>
      </c>
      <c r="AD30" s="137">
        <v>40337</v>
      </c>
      <c r="AE30" s="137">
        <v>25906</v>
      </c>
      <c r="AF30" s="137">
        <v>66243</v>
      </c>
      <c r="AG30" s="137">
        <v>7336</v>
      </c>
      <c r="AH30" s="137">
        <v>7137</v>
      </c>
      <c r="AI30" s="137">
        <v>14473</v>
      </c>
      <c r="AJ30" s="137">
        <v>10729</v>
      </c>
      <c r="AK30" s="137">
        <v>6375</v>
      </c>
      <c r="AL30" s="137">
        <v>17104</v>
      </c>
      <c r="AM30" s="137">
        <v>17757</v>
      </c>
      <c r="AN30" s="137">
        <v>8641</v>
      </c>
      <c r="AO30" s="137">
        <v>26398</v>
      </c>
      <c r="AP30" s="137">
        <v>214</v>
      </c>
      <c r="AQ30" s="137">
        <v>129</v>
      </c>
      <c r="AR30" s="137">
        <v>343</v>
      </c>
      <c r="AS30" s="151">
        <v>18.186776408756227</v>
      </c>
      <c r="AT30" s="151">
        <v>27.549602408708406</v>
      </c>
      <c r="AU30" s="151">
        <v>21.848346240357472</v>
      </c>
      <c r="AV30" s="151">
        <v>26.598408409152885</v>
      </c>
      <c r="AW30" s="151">
        <v>24.60819887284799</v>
      </c>
      <c r="AX30" s="151">
        <v>25.82008665066498</v>
      </c>
      <c r="AY30" s="151">
        <v>44.021617869449884</v>
      </c>
      <c r="AZ30" s="151">
        <v>33.35520728788698</v>
      </c>
      <c r="BA30" s="151">
        <v>39.85024832812524</v>
      </c>
      <c r="BB30" s="151">
        <v>0.5305302823710241</v>
      </c>
      <c r="BC30" s="151">
        <v>0.4979541418976299</v>
      </c>
      <c r="BD30" s="151">
        <v>0.5177905590024606</v>
      </c>
      <c r="BE30" s="137">
        <v>30459</v>
      </c>
      <c r="BF30" s="137">
        <v>21188</v>
      </c>
      <c r="BG30" s="137">
        <v>51647</v>
      </c>
      <c r="BH30" s="137">
        <v>8331</v>
      </c>
      <c r="BI30" s="137">
        <v>7504</v>
      </c>
      <c r="BJ30" s="137">
        <v>15835</v>
      </c>
      <c r="BK30" s="137">
        <v>2526</v>
      </c>
      <c r="BL30" s="137">
        <v>1469</v>
      </c>
      <c r="BM30" s="137">
        <v>3995</v>
      </c>
      <c r="BN30" s="137">
        <v>9967</v>
      </c>
      <c r="BO30" s="137">
        <v>5814</v>
      </c>
      <c r="BP30" s="137">
        <v>15781</v>
      </c>
      <c r="BQ30" s="137">
        <v>250</v>
      </c>
      <c r="BR30" s="137">
        <v>140</v>
      </c>
      <c r="BS30" s="137">
        <v>390</v>
      </c>
      <c r="BT30" s="151">
        <v>27.351521717718903</v>
      </c>
      <c r="BU30" s="151">
        <v>35.416273362280535</v>
      </c>
      <c r="BV30" s="151">
        <v>30.660057699382342</v>
      </c>
      <c r="BW30" s="151">
        <v>8.293115335368856</v>
      </c>
      <c r="BX30" s="151">
        <v>6.933169718708704</v>
      </c>
      <c r="BY30" s="151">
        <v>7.73520243189343</v>
      </c>
      <c r="BZ30" s="151">
        <v>32.72267638464822</v>
      </c>
      <c r="CA30" s="151">
        <v>27.44006041155371</v>
      </c>
      <c r="CB30" s="151">
        <v>30.555501771642106</v>
      </c>
      <c r="CC30" s="151">
        <v>0.8207754686627927</v>
      </c>
      <c r="CD30" s="151">
        <v>0.6607513686992638</v>
      </c>
      <c r="CE30" s="151">
        <v>0.7551261447905977</v>
      </c>
    </row>
    <row r="31" spans="1:83" ht="29.25" customHeight="1">
      <c r="A31" s="65">
        <v>22</v>
      </c>
      <c r="B31" s="155" t="s">
        <v>46</v>
      </c>
      <c r="C31" s="137">
        <v>12635</v>
      </c>
      <c r="D31" s="137">
        <v>11774</v>
      </c>
      <c r="E31" s="131">
        <v>24409</v>
      </c>
      <c r="F31" s="137">
        <v>2892</v>
      </c>
      <c r="G31" s="137">
        <v>3063</v>
      </c>
      <c r="H31" s="137">
        <v>5955</v>
      </c>
      <c r="I31" s="137">
        <v>297</v>
      </c>
      <c r="J31" s="137">
        <v>227</v>
      </c>
      <c r="K31" s="137">
        <v>524</v>
      </c>
      <c r="L31" s="137">
        <v>9446</v>
      </c>
      <c r="M31" s="137">
        <v>8484</v>
      </c>
      <c r="N31" s="137">
        <v>17930</v>
      </c>
      <c r="O31" s="132"/>
      <c r="P31" s="132"/>
      <c r="Q31" s="132">
        <v>0</v>
      </c>
      <c r="R31" s="151">
        <v>22.88880094974278</v>
      </c>
      <c r="S31" s="151">
        <v>26.014948190929168</v>
      </c>
      <c r="T31" s="151">
        <v>24.396738907779916</v>
      </c>
      <c r="U31" s="151">
        <v>2.3506133755441234</v>
      </c>
      <c r="V31" s="151">
        <v>1.9279768982503822</v>
      </c>
      <c r="W31" s="151">
        <v>2.146749149903724</v>
      </c>
      <c r="X31" s="151">
        <v>74.7605856747131</v>
      </c>
      <c r="Y31" s="151">
        <v>72.05707491082046</v>
      </c>
      <c r="Z31" s="151">
        <v>73.45651194231635</v>
      </c>
      <c r="AA31" s="135">
        <v>0</v>
      </c>
      <c r="AB31" s="135">
        <v>0</v>
      </c>
      <c r="AC31" s="135">
        <v>0</v>
      </c>
      <c r="AD31" s="137">
        <v>421</v>
      </c>
      <c r="AE31" s="137">
        <v>367</v>
      </c>
      <c r="AF31" s="137">
        <v>788</v>
      </c>
      <c r="AG31" s="137">
        <v>47</v>
      </c>
      <c r="AH31" s="137">
        <v>50</v>
      </c>
      <c r="AI31" s="137">
        <v>97</v>
      </c>
      <c r="AJ31" s="137">
        <v>14</v>
      </c>
      <c r="AK31" s="137">
        <v>9</v>
      </c>
      <c r="AL31" s="137">
        <v>23</v>
      </c>
      <c r="AM31" s="137">
        <v>360</v>
      </c>
      <c r="AN31" s="137">
        <v>308</v>
      </c>
      <c r="AO31" s="137">
        <v>668</v>
      </c>
      <c r="AP31" s="132"/>
      <c r="AQ31" s="132"/>
      <c r="AR31" s="132">
        <v>0</v>
      </c>
      <c r="AS31" s="151">
        <v>11.163895486935868</v>
      </c>
      <c r="AT31" s="151">
        <v>13.623978201634877</v>
      </c>
      <c r="AU31" s="151">
        <v>12.309644670050762</v>
      </c>
      <c r="AV31" s="151">
        <v>3.32541567695962</v>
      </c>
      <c r="AW31" s="151">
        <v>2.452316076294278</v>
      </c>
      <c r="AX31" s="151">
        <v>2.918781725888325</v>
      </c>
      <c r="AY31" s="151">
        <v>85.51068883610452</v>
      </c>
      <c r="AZ31" s="151">
        <v>83.92370572207085</v>
      </c>
      <c r="BA31" s="151">
        <v>84.77157360406092</v>
      </c>
      <c r="BB31" s="135">
        <v>0</v>
      </c>
      <c r="BC31" s="135">
        <v>0</v>
      </c>
      <c r="BD31" s="135">
        <v>0</v>
      </c>
      <c r="BE31" s="137">
        <v>4169</v>
      </c>
      <c r="BF31" s="137">
        <v>4488</v>
      </c>
      <c r="BG31" s="137">
        <v>8657</v>
      </c>
      <c r="BH31" s="137">
        <v>2016</v>
      </c>
      <c r="BI31" s="137">
        <v>2254</v>
      </c>
      <c r="BJ31" s="137">
        <v>4270</v>
      </c>
      <c r="BK31" s="137">
        <v>204</v>
      </c>
      <c r="BL31" s="137">
        <v>92</v>
      </c>
      <c r="BM31" s="137">
        <v>296</v>
      </c>
      <c r="BN31" s="137">
        <v>1949</v>
      </c>
      <c r="BO31" s="137">
        <v>2142</v>
      </c>
      <c r="BP31" s="137">
        <v>4091</v>
      </c>
      <c r="BQ31" s="132"/>
      <c r="BR31" s="132"/>
      <c r="BS31" s="132">
        <v>0</v>
      </c>
      <c r="BT31" s="151">
        <v>48.35692012473015</v>
      </c>
      <c r="BU31" s="151">
        <v>50.222816399286984</v>
      </c>
      <c r="BV31" s="151">
        <v>49.324246274691006</v>
      </c>
      <c r="BW31" s="151">
        <v>4.893259774526266</v>
      </c>
      <c r="BX31" s="151">
        <v>2.049910873440285</v>
      </c>
      <c r="BY31" s="151">
        <v>3.419198336606215</v>
      </c>
      <c r="BZ31" s="151">
        <v>46.749820100743584</v>
      </c>
      <c r="CA31" s="151">
        <v>47.72727272727273</v>
      </c>
      <c r="CB31" s="151">
        <v>47.256555388702786</v>
      </c>
      <c r="CC31" s="135">
        <v>0</v>
      </c>
      <c r="CD31" s="135">
        <v>0</v>
      </c>
      <c r="CE31" s="135">
        <v>0</v>
      </c>
    </row>
    <row r="32" spans="1:83" ht="28.5" customHeight="1">
      <c r="A32" s="65">
        <v>23</v>
      </c>
      <c r="B32" s="155" t="s">
        <v>47</v>
      </c>
      <c r="C32" s="137">
        <v>6947</v>
      </c>
      <c r="D32" s="137">
        <v>8938</v>
      </c>
      <c r="E32" s="131">
        <v>15885</v>
      </c>
      <c r="F32" s="137">
        <v>4754</v>
      </c>
      <c r="G32" s="137">
        <v>7048</v>
      </c>
      <c r="H32" s="137">
        <v>11802</v>
      </c>
      <c r="I32" s="137">
        <v>993</v>
      </c>
      <c r="J32" s="137">
        <v>714</v>
      </c>
      <c r="K32" s="137">
        <v>1707</v>
      </c>
      <c r="L32" s="137">
        <v>1200</v>
      </c>
      <c r="M32" s="137">
        <v>1176</v>
      </c>
      <c r="N32" s="137">
        <v>2376</v>
      </c>
      <c r="O32" s="132">
        <v>4</v>
      </c>
      <c r="P32" s="132">
        <v>4</v>
      </c>
      <c r="Q32" s="132">
        <v>8</v>
      </c>
      <c r="R32" s="151">
        <v>68.43241687059162</v>
      </c>
      <c r="S32" s="151">
        <v>78.85432982770195</v>
      </c>
      <c r="T32" s="151">
        <v>74.29650613786592</v>
      </c>
      <c r="U32" s="151">
        <v>14.293939830142508</v>
      </c>
      <c r="V32" s="151">
        <v>7.988364287312598</v>
      </c>
      <c r="W32" s="151">
        <v>10.745986779981115</v>
      </c>
      <c r="X32" s="151">
        <v>17.27364329926587</v>
      </c>
      <c r="Y32" s="151">
        <v>13.157305884985457</v>
      </c>
      <c r="Z32" s="151">
        <v>14.957507082152976</v>
      </c>
      <c r="AA32" s="135">
        <v>0.0575788109975529</v>
      </c>
      <c r="AB32" s="135">
        <v>0.04475274110539271</v>
      </c>
      <c r="AC32" s="135">
        <v>0.05036197670758578</v>
      </c>
      <c r="AD32" s="137">
        <v>60</v>
      </c>
      <c r="AE32" s="137">
        <v>48</v>
      </c>
      <c r="AF32" s="137">
        <v>108</v>
      </c>
      <c r="AG32" s="137">
        <v>27</v>
      </c>
      <c r="AH32" s="137">
        <v>28</v>
      </c>
      <c r="AI32" s="137">
        <v>55</v>
      </c>
      <c r="AJ32" s="137">
        <v>11</v>
      </c>
      <c r="AK32" s="137">
        <v>9</v>
      </c>
      <c r="AL32" s="137">
        <v>20</v>
      </c>
      <c r="AM32" s="137">
        <v>22</v>
      </c>
      <c r="AN32" s="137">
        <v>11</v>
      </c>
      <c r="AO32" s="137">
        <v>33</v>
      </c>
      <c r="AP32" s="132"/>
      <c r="AQ32" s="132"/>
      <c r="AR32" s="132">
        <v>0</v>
      </c>
      <c r="AS32" s="151">
        <v>45</v>
      </c>
      <c r="AT32" s="151">
        <v>58.333333333333336</v>
      </c>
      <c r="AU32" s="151">
        <v>50.925925925925924</v>
      </c>
      <c r="AV32" s="151">
        <v>18.333333333333336</v>
      </c>
      <c r="AW32" s="151">
        <v>18.75</v>
      </c>
      <c r="AX32" s="151">
        <v>18.51851851851852</v>
      </c>
      <c r="AY32" s="151">
        <v>36.66666666666667</v>
      </c>
      <c r="AZ32" s="151">
        <v>22.916666666666668</v>
      </c>
      <c r="BA32" s="151">
        <v>30.555555555555554</v>
      </c>
      <c r="BB32" s="135">
        <v>0</v>
      </c>
      <c r="BC32" s="135">
        <v>0</v>
      </c>
      <c r="BD32" s="135">
        <v>0</v>
      </c>
      <c r="BE32" s="137">
        <v>6116</v>
      </c>
      <c r="BF32" s="137">
        <v>8198</v>
      </c>
      <c r="BG32" s="137">
        <v>14314</v>
      </c>
      <c r="BH32" s="137">
        <v>4459</v>
      </c>
      <c r="BI32" s="137">
        <v>6645</v>
      </c>
      <c r="BJ32" s="137">
        <v>11104</v>
      </c>
      <c r="BK32" s="137">
        <v>684</v>
      </c>
      <c r="BL32" s="137">
        <v>509</v>
      </c>
      <c r="BM32" s="137">
        <v>1193</v>
      </c>
      <c r="BN32" s="137">
        <v>973</v>
      </c>
      <c r="BO32" s="137">
        <v>1044</v>
      </c>
      <c r="BP32" s="137">
        <v>2017</v>
      </c>
      <c r="BQ32" s="132">
        <v>4</v>
      </c>
      <c r="BR32" s="132">
        <v>4</v>
      </c>
      <c r="BS32" s="132">
        <v>8</v>
      </c>
      <c r="BT32" s="151">
        <v>72.90712884238064</v>
      </c>
      <c r="BU32" s="151">
        <v>81.05635520858746</v>
      </c>
      <c r="BV32" s="151">
        <v>77.57440268268829</v>
      </c>
      <c r="BW32" s="151">
        <v>11.18378024852845</v>
      </c>
      <c r="BX32" s="151">
        <v>6.208831422298121</v>
      </c>
      <c r="BY32" s="151">
        <v>8.334497694564762</v>
      </c>
      <c r="BZ32" s="151">
        <v>15.90909090909091</v>
      </c>
      <c r="CA32" s="151">
        <v>12.734813369114418</v>
      </c>
      <c r="CB32" s="151">
        <v>14.091099622746963</v>
      </c>
      <c r="CC32" s="135">
        <v>0.06540222367560497</v>
      </c>
      <c r="CD32" s="135">
        <v>0.04879238838741156</v>
      </c>
      <c r="CE32" s="135">
        <v>0.05588933910856505</v>
      </c>
    </row>
    <row r="33" spans="1:83" ht="30.75" customHeight="1">
      <c r="A33" s="65">
        <v>24</v>
      </c>
      <c r="B33" s="155" t="s">
        <v>48</v>
      </c>
      <c r="C33" s="137">
        <v>3051</v>
      </c>
      <c r="D33" s="137">
        <v>3075</v>
      </c>
      <c r="E33" s="131">
        <v>6126</v>
      </c>
      <c r="F33" s="137">
        <v>2042</v>
      </c>
      <c r="G33" s="137">
        <v>2157</v>
      </c>
      <c r="H33" s="137">
        <v>4199</v>
      </c>
      <c r="I33" s="137">
        <v>183</v>
      </c>
      <c r="J33" s="137">
        <v>183</v>
      </c>
      <c r="K33" s="137">
        <v>366</v>
      </c>
      <c r="L33" s="137">
        <v>704</v>
      </c>
      <c r="M33" s="137">
        <v>640</v>
      </c>
      <c r="N33" s="137">
        <v>1344</v>
      </c>
      <c r="O33" s="132"/>
      <c r="P33" s="132"/>
      <c r="Q33" s="132">
        <v>0</v>
      </c>
      <c r="R33" s="151">
        <v>66.9288757784333</v>
      </c>
      <c r="S33" s="151">
        <v>70.14634146341463</v>
      </c>
      <c r="T33" s="151">
        <v>68.54391119817173</v>
      </c>
      <c r="U33" s="151">
        <v>5.99803343166175</v>
      </c>
      <c r="V33" s="151">
        <v>5.951219512195122</v>
      </c>
      <c r="W33" s="151">
        <v>5.974534769833497</v>
      </c>
      <c r="X33" s="151">
        <v>23.07440183546378</v>
      </c>
      <c r="Y33" s="151">
        <v>20.8130081300813</v>
      </c>
      <c r="Z33" s="151">
        <v>21.939275220372185</v>
      </c>
      <c r="AA33" s="135">
        <v>0</v>
      </c>
      <c r="AB33" s="135">
        <v>0</v>
      </c>
      <c r="AC33" s="135">
        <v>0</v>
      </c>
      <c r="AD33" s="137">
        <v>5</v>
      </c>
      <c r="AE33" s="137">
        <v>3</v>
      </c>
      <c r="AF33" s="137">
        <v>8</v>
      </c>
      <c r="AG33" s="132"/>
      <c r="AH33" s="132"/>
      <c r="AI33" s="132">
        <v>0</v>
      </c>
      <c r="AJ33" s="132"/>
      <c r="AK33" s="132"/>
      <c r="AL33" s="132">
        <v>0</v>
      </c>
      <c r="AM33" s="132"/>
      <c r="AN33" s="132"/>
      <c r="AO33" s="132">
        <v>0</v>
      </c>
      <c r="AP33" s="132"/>
      <c r="AQ33" s="132"/>
      <c r="AR33" s="132">
        <v>0</v>
      </c>
      <c r="AS33" s="135">
        <v>0</v>
      </c>
      <c r="AT33" s="135">
        <v>0</v>
      </c>
      <c r="AU33" s="135">
        <v>0</v>
      </c>
      <c r="AV33" s="135">
        <v>0</v>
      </c>
      <c r="AW33" s="135">
        <v>0</v>
      </c>
      <c r="AX33" s="135">
        <v>0</v>
      </c>
      <c r="AY33" s="135">
        <v>0</v>
      </c>
      <c r="AZ33" s="135">
        <v>0</v>
      </c>
      <c r="BA33" s="135">
        <v>0</v>
      </c>
      <c r="BB33" s="135">
        <v>0</v>
      </c>
      <c r="BC33" s="135">
        <v>0</v>
      </c>
      <c r="BD33" s="135">
        <v>0</v>
      </c>
      <c r="BE33" s="137">
        <v>2885</v>
      </c>
      <c r="BF33" s="137">
        <v>2951</v>
      </c>
      <c r="BG33" s="137">
        <v>5836</v>
      </c>
      <c r="BH33" s="132"/>
      <c r="BI33" s="132"/>
      <c r="BJ33" s="132">
        <v>0</v>
      </c>
      <c r="BK33" s="132"/>
      <c r="BL33" s="132"/>
      <c r="BM33" s="132">
        <v>0</v>
      </c>
      <c r="BN33" s="132"/>
      <c r="BO33" s="132"/>
      <c r="BP33" s="132">
        <v>0</v>
      </c>
      <c r="BQ33" s="132"/>
      <c r="BR33" s="132"/>
      <c r="BS33" s="132">
        <v>0</v>
      </c>
      <c r="BT33" s="135">
        <v>0</v>
      </c>
      <c r="BU33" s="135">
        <v>0</v>
      </c>
      <c r="BV33" s="135">
        <v>0</v>
      </c>
      <c r="BW33" s="135">
        <v>0</v>
      </c>
      <c r="BX33" s="135">
        <v>0</v>
      </c>
      <c r="BY33" s="135">
        <v>0</v>
      </c>
      <c r="BZ33" s="135">
        <v>0</v>
      </c>
      <c r="CA33" s="135">
        <v>0</v>
      </c>
      <c r="CB33" s="135">
        <v>0</v>
      </c>
      <c r="CC33" s="135">
        <v>0</v>
      </c>
      <c r="CD33" s="135">
        <v>0</v>
      </c>
      <c r="CE33" s="135">
        <v>0</v>
      </c>
    </row>
    <row r="34" spans="1:83" ht="27.75" customHeight="1">
      <c r="A34" s="65">
        <v>25</v>
      </c>
      <c r="B34" s="155" t="s">
        <v>49</v>
      </c>
      <c r="C34" s="137">
        <v>4249</v>
      </c>
      <c r="D34" s="137">
        <v>4551</v>
      </c>
      <c r="E34" s="131">
        <v>8800</v>
      </c>
      <c r="F34" s="137">
        <v>2693</v>
      </c>
      <c r="G34" s="137">
        <v>3357</v>
      </c>
      <c r="H34" s="137">
        <v>6050</v>
      </c>
      <c r="I34" s="137">
        <v>689</v>
      </c>
      <c r="J34" s="137">
        <v>422</v>
      </c>
      <c r="K34" s="137">
        <v>1111</v>
      </c>
      <c r="L34" s="137">
        <v>867</v>
      </c>
      <c r="M34" s="137">
        <v>772</v>
      </c>
      <c r="N34" s="137">
        <v>1639</v>
      </c>
      <c r="O34" s="132"/>
      <c r="P34" s="132"/>
      <c r="Q34" s="132">
        <v>0</v>
      </c>
      <c r="R34" s="151">
        <v>63.37961873381972</v>
      </c>
      <c r="S34" s="151">
        <v>73.76400791034938</v>
      </c>
      <c r="T34" s="151">
        <v>68.75</v>
      </c>
      <c r="U34" s="151">
        <v>16.215580136502705</v>
      </c>
      <c r="V34" s="151">
        <v>9.27268732146781</v>
      </c>
      <c r="W34" s="151">
        <v>12.625</v>
      </c>
      <c r="X34" s="151">
        <v>20.40480112967757</v>
      </c>
      <c r="Y34" s="151">
        <v>16.963304768182816</v>
      </c>
      <c r="Z34" s="151">
        <v>18.625</v>
      </c>
      <c r="AA34" s="135">
        <v>0</v>
      </c>
      <c r="AB34" s="135">
        <v>0</v>
      </c>
      <c r="AC34" s="135">
        <v>0</v>
      </c>
      <c r="AD34" s="132">
        <v>0</v>
      </c>
      <c r="AE34" s="132">
        <v>0</v>
      </c>
      <c r="AF34" s="132">
        <v>0</v>
      </c>
      <c r="AG34" s="132"/>
      <c r="AH34" s="132"/>
      <c r="AI34" s="132">
        <v>0</v>
      </c>
      <c r="AJ34" s="132"/>
      <c r="AK34" s="132"/>
      <c r="AL34" s="132">
        <v>0</v>
      </c>
      <c r="AM34" s="132"/>
      <c r="AN34" s="132"/>
      <c r="AO34" s="132">
        <v>0</v>
      </c>
      <c r="AP34" s="132"/>
      <c r="AQ34" s="132"/>
      <c r="AR34" s="132">
        <v>0</v>
      </c>
      <c r="AS34" s="135" t="s">
        <v>98</v>
      </c>
      <c r="AT34" s="135" t="s">
        <v>98</v>
      </c>
      <c r="AU34" s="135" t="s">
        <v>98</v>
      </c>
      <c r="AV34" s="135" t="s">
        <v>98</v>
      </c>
      <c r="AW34" s="135" t="s">
        <v>98</v>
      </c>
      <c r="AX34" s="135" t="s">
        <v>98</v>
      </c>
      <c r="AY34" s="135" t="s">
        <v>98</v>
      </c>
      <c r="AZ34" s="135" t="s">
        <v>98</v>
      </c>
      <c r="BA34" s="135" t="s">
        <v>98</v>
      </c>
      <c r="BB34" s="135" t="s">
        <v>98</v>
      </c>
      <c r="BC34" s="135" t="s">
        <v>98</v>
      </c>
      <c r="BD34" s="135" t="s">
        <v>98</v>
      </c>
      <c r="BE34" s="137">
        <v>3806</v>
      </c>
      <c r="BF34" s="137">
        <v>4191</v>
      </c>
      <c r="BG34" s="137">
        <v>7997</v>
      </c>
      <c r="BH34" s="132">
        <v>2602</v>
      </c>
      <c r="BI34" s="132">
        <v>3215</v>
      </c>
      <c r="BJ34" s="132">
        <v>5817</v>
      </c>
      <c r="BK34" s="132">
        <v>445</v>
      </c>
      <c r="BL34" s="132">
        <v>268</v>
      </c>
      <c r="BM34" s="132">
        <v>713</v>
      </c>
      <c r="BN34" s="132">
        <v>867</v>
      </c>
      <c r="BO34" s="132">
        <v>772</v>
      </c>
      <c r="BP34" s="132">
        <v>1639</v>
      </c>
      <c r="BQ34" s="132"/>
      <c r="BR34" s="132"/>
      <c r="BS34" s="132">
        <v>0</v>
      </c>
      <c r="BT34" s="151">
        <v>68.36573830793483</v>
      </c>
      <c r="BU34" s="151">
        <v>76.71200190885232</v>
      </c>
      <c r="BV34" s="151">
        <v>72.7397774165312</v>
      </c>
      <c r="BW34" s="151">
        <v>11.692065160273252</v>
      </c>
      <c r="BX34" s="151">
        <v>6.394655213552852</v>
      </c>
      <c r="BY34" s="151">
        <v>8.915843441290484</v>
      </c>
      <c r="BZ34" s="151">
        <v>22.779821334734628</v>
      </c>
      <c r="CA34" s="151">
        <v>18.42042471963732</v>
      </c>
      <c r="CB34" s="151">
        <v>20.495185694635488</v>
      </c>
      <c r="CC34" s="135">
        <v>0</v>
      </c>
      <c r="CD34" s="135">
        <v>0</v>
      </c>
      <c r="CE34" s="135">
        <v>0</v>
      </c>
    </row>
    <row r="35" spans="1:83" ht="30.75" customHeight="1">
      <c r="A35" s="65">
        <v>26</v>
      </c>
      <c r="B35" s="155" t="s">
        <v>84</v>
      </c>
      <c r="C35" s="137">
        <v>99076</v>
      </c>
      <c r="D35" s="137">
        <v>98631</v>
      </c>
      <c r="E35" s="131">
        <v>200609</v>
      </c>
      <c r="F35" s="137">
        <v>52915</v>
      </c>
      <c r="G35" s="137">
        <v>72348</v>
      </c>
      <c r="H35" s="137">
        <v>125263</v>
      </c>
      <c r="I35" s="137">
        <v>11913</v>
      </c>
      <c r="J35" s="137">
        <v>5122</v>
      </c>
      <c r="K35" s="137">
        <v>17035</v>
      </c>
      <c r="L35" s="137">
        <v>34248</v>
      </c>
      <c r="M35" s="137">
        <v>21161</v>
      </c>
      <c r="N35" s="137">
        <v>55409</v>
      </c>
      <c r="O35" s="132">
        <v>3089</v>
      </c>
      <c r="P35" s="132">
        <v>2571</v>
      </c>
      <c r="Q35" s="132">
        <v>5660</v>
      </c>
      <c r="R35" s="151">
        <v>53.40849448907909</v>
      </c>
      <c r="S35" s="151">
        <v>73.3521915016577</v>
      </c>
      <c r="T35" s="151">
        <v>62.44136604040696</v>
      </c>
      <c r="U35" s="151">
        <v>12.024102709031451</v>
      </c>
      <c r="V35" s="151">
        <v>5.193093449321208</v>
      </c>
      <c r="W35" s="151">
        <v>8.491642947225698</v>
      </c>
      <c r="X35" s="151">
        <v>34.56740280188946</v>
      </c>
      <c r="Y35" s="151">
        <v>21.4547150490211</v>
      </c>
      <c r="Z35" s="151">
        <v>27.620395894501243</v>
      </c>
      <c r="AA35" s="135">
        <v>3.1178085510113447</v>
      </c>
      <c r="AB35" s="135">
        <v>2.606685524834991</v>
      </c>
      <c r="AC35" s="135">
        <v>2.8214088101730233</v>
      </c>
      <c r="AD35" s="137">
        <v>10160</v>
      </c>
      <c r="AE35" s="137">
        <v>9347</v>
      </c>
      <c r="AF35" s="137">
        <v>19507</v>
      </c>
      <c r="AG35" s="137">
        <v>6686</v>
      </c>
      <c r="AH35" s="137">
        <v>7594</v>
      </c>
      <c r="AI35" s="137">
        <v>14280</v>
      </c>
      <c r="AJ35" s="137">
        <v>806</v>
      </c>
      <c r="AK35" s="137">
        <v>262</v>
      </c>
      <c r="AL35" s="137">
        <v>1068</v>
      </c>
      <c r="AM35" s="137">
        <v>2507</v>
      </c>
      <c r="AN35" s="137">
        <v>1334</v>
      </c>
      <c r="AO35" s="137">
        <v>3841</v>
      </c>
      <c r="AP35" s="132">
        <v>0</v>
      </c>
      <c r="AQ35" s="132">
        <v>0</v>
      </c>
      <c r="AR35" s="132">
        <v>787</v>
      </c>
      <c r="AS35" s="151">
        <v>65.80708661417323</v>
      </c>
      <c r="AT35" s="151">
        <v>81.24531935380337</v>
      </c>
      <c r="AU35" s="151">
        <v>73.20449069564772</v>
      </c>
      <c r="AV35" s="151">
        <v>7.933070866141732</v>
      </c>
      <c r="AW35" s="151">
        <v>2.8030384080453623</v>
      </c>
      <c r="AX35" s="151">
        <v>5.47495770748962</v>
      </c>
      <c r="AY35" s="151">
        <v>24.675196850393704</v>
      </c>
      <c r="AZ35" s="151">
        <v>14.271958917299669</v>
      </c>
      <c r="BA35" s="151">
        <v>19.690367560362947</v>
      </c>
      <c r="BB35" s="135">
        <v>0</v>
      </c>
      <c r="BC35" s="135">
        <v>0</v>
      </c>
      <c r="BD35" s="135">
        <v>4.03444917209207</v>
      </c>
      <c r="BE35" s="137">
        <v>9349</v>
      </c>
      <c r="BF35" s="137">
        <v>8660</v>
      </c>
      <c r="BG35" s="137">
        <v>18009</v>
      </c>
      <c r="BH35" s="137">
        <v>6548</v>
      </c>
      <c r="BI35" s="137">
        <v>6895</v>
      </c>
      <c r="BJ35" s="137">
        <v>13443</v>
      </c>
      <c r="BK35" s="137">
        <v>594</v>
      </c>
      <c r="BL35" s="137">
        <v>312</v>
      </c>
      <c r="BM35" s="137">
        <v>906</v>
      </c>
      <c r="BN35" s="137">
        <v>1986</v>
      </c>
      <c r="BO35" s="137">
        <v>1287</v>
      </c>
      <c r="BP35" s="137">
        <v>3273</v>
      </c>
      <c r="BQ35" s="132">
        <v>0</v>
      </c>
      <c r="BR35" s="132">
        <v>0</v>
      </c>
      <c r="BS35" s="132">
        <v>490</v>
      </c>
      <c r="BT35" s="151">
        <v>70.03957642528613</v>
      </c>
      <c r="BU35" s="151">
        <v>79.61893764434181</v>
      </c>
      <c r="BV35" s="151">
        <v>74.64601032816925</v>
      </c>
      <c r="BW35" s="151">
        <v>6.353620708097123</v>
      </c>
      <c r="BX35" s="151">
        <v>3.6027713625866054</v>
      </c>
      <c r="BY35" s="151">
        <v>5.0308179243711475</v>
      </c>
      <c r="BZ35" s="151">
        <v>21.242913680607554</v>
      </c>
      <c r="CA35" s="151">
        <v>14.861431870669747</v>
      </c>
      <c r="CB35" s="151">
        <v>18.17424621022822</v>
      </c>
      <c r="CC35" s="135">
        <v>0</v>
      </c>
      <c r="CD35" s="135">
        <v>0</v>
      </c>
      <c r="CE35" s="135">
        <v>2.7208617913265587</v>
      </c>
    </row>
    <row r="36" spans="1:83" ht="30.75" customHeight="1">
      <c r="A36" s="65">
        <v>27</v>
      </c>
      <c r="B36" s="155" t="s">
        <v>50</v>
      </c>
      <c r="C36" s="137">
        <v>134615</v>
      </c>
      <c r="D36" s="137">
        <v>125839</v>
      </c>
      <c r="E36" s="131">
        <v>260454</v>
      </c>
      <c r="F36" s="132">
        <v>0</v>
      </c>
      <c r="G36" s="132">
        <v>0</v>
      </c>
      <c r="H36" s="132">
        <v>0</v>
      </c>
      <c r="I36" s="137">
        <v>11938</v>
      </c>
      <c r="J36" s="137">
        <v>11701</v>
      </c>
      <c r="K36" s="137">
        <v>23639</v>
      </c>
      <c r="L36" s="137">
        <v>17390</v>
      </c>
      <c r="M36" s="137">
        <v>17412</v>
      </c>
      <c r="N36" s="137">
        <v>34802</v>
      </c>
      <c r="O36" s="132"/>
      <c r="P36" s="132"/>
      <c r="Q36" s="132">
        <v>0</v>
      </c>
      <c r="R36" s="135">
        <v>0</v>
      </c>
      <c r="S36" s="135">
        <v>0</v>
      </c>
      <c r="T36" s="135">
        <v>0</v>
      </c>
      <c r="U36" s="151">
        <v>8.868253909296882</v>
      </c>
      <c r="V36" s="151">
        <v>9.298389211611662</v>
      </c>
      <c r="W36" s="151">
        <v>9.076074853908944</v>
      </c>
      <c r="X36" s="151">
        <v>12.918322623778923</v>
      </c>
      <c r="Y36" s="151">
        <v>13.836727882452974</v>
      </c>
      <c r="Z36" s="151">
        <v>13.36205241616562</v>
      </c>
      <c r="AA36" s="135">
        <v>0</v>
      </c>
      <c r="AB36" s="135">
        <v>0</v>
      </c>
      <c r="AC36" s="135">
        <v>0</v>
      </c>
      <c r="AD36" s="137">
        <v>28428</v>
      </c>
      <c r="AE36" s="137">
        <v>32027</v>
      </c>
      <c r="AF36" s="137">
        <v>60455</v>
      </c>
      <c r="AG36" s="132"/>
      <c r="AH36" s="132"/>
      <c r="AI36" s="132">
        <v>0</v>
      </c>
      <c r="AJ36" s="132"/>
      <c r="AK36" s="132"/>
      <c r="AL36" s="132">
        <v>0</v>
      </c>
      <c r="AM36" s="132"/>
      <c r="AN36" s="132"/>
      <c r="AO36" s="132">
        <v>0</v>
      </c>
      <c r="AP36" s="132"/>
      <c r="AQ36" s="132"/>
      <c r="AR36" s="132">
        <v>0</v>
      </c>
      <c r="AS36" s="135">
        <v>0</v>
      </c>
      <c r="AT36" s="135">
        <v>0</v>
      </c>
      <c r="AU36" s="135">
        <v>0</v>
      </c>
      <c r="AV36" s="135">
        <v>0</v>
      </c>
      <c r="AW36" s="135">
        <v>0</v>
      </c>
      <c r="AX36" s="135">
        <v>0</v>
      </c>
      <c r="AY36" s="135">
        <v>0</v>
      </c>
      <c r="AZ36" s="135">
        <v>0</v>
      </c>
      <c r="BA36" s="135">
        <v>0</v>
      </c>
      <c r="BB36" s="135">
        <v>0</v>
      </c>
      <c r="BC36" s="135">
        <v>0</v>
      </c>
      <c r="BD36" s="135">
        <v>0</v>
      </c>
      <c r="BE36" s="132">
        <v>0</v>
      </c>
      <c r="BF36" s="132">
        <v>0</v>
      </c>
      <c r="BG36" s="132">
        <v>0</v>
      </c>
      <c r="BH36" s="132"/>
      <c r="BI36" s="132"/>
      <c r="BJ36" s="132">
        <v>0</v>
      </c>
      <c r="BK36" s="132"/>
      <c r="BL36" s="132"/>
      <c r="BM36" s="132">
        <v>0</v>
      </c>
      <c r="BN36" s="132"/>
      <c r="BO36" s="132"/>
      <c r="BP36" s="132">
        <v>0</v>
      </c>
      <c r="BQ36" s="132"/>
      <c r="BR36" s="132"/>
      <c r="BS36" s="132">
        <v>0</v>
      </c>
      <c r="BT36" s="135" t="s">
        <v>98</v>
      </c>
      <c r="BU36" s="135" t="s">
        <v>98</v>
      </c>
      <c r="BV36" s="135" t="s">
        <v>98</v>
      </c>
      <c r="BW36" s="135" t="s">
        <v>98</v>
      </c>
      <c r="BX36" s="135" t="s">
        <v>98</v>
      </c>
      <c r="BY36" s="135" t="s">
        <v>98</v>
      </c>
      <c r="BZ36" s="135" t="s">
        <v>98</v>
      </c>
      <c r="CA36" s="135" t="s">
        <v>98</v>
      </c>
      <c r="CB36" s="135" t="s">
        <v>98</v>
      </c>
      <c r="CC36" s="135" t="s">
        <v>98</v>
      </c>
      <c r="CD36" s="135"/>
      <c r="CE36" s="135" t="s">
        <v>98</v>
      </c>
    </row>
    <row r="37" spans="1:83" ht="30.75" customHeight="1">
      <c r="A37" s="65">
        <v>28</v>
      </c>
      <c r="B37" s="155" t="s">
        <v>51</v>
      </c>
      <c r="C37" s="137">
        <v>405084</v>
      </c>
      <c r="D37" s="137">
        <v>255519</v>
      </c>
      <c r="E37" s="131">
        <v>660603</v>
      </c>
      <c r="F37" s="137">
        <v>233246</v>
      </c>
      <c r="G37" s="137">
        <v>187765</v>
      </c>
      <c r="H37" s="137">
        <v>421011</v>
      </c>
      <c r="I37" s="137">
        <v>49746</v>
      </c>
      <c r="J37" s="137">
        <v>20171</v>
      </c>
      <c r="K37" s="137">
        <v>69917</v>
      </c>
      <c r="L37" s="137">
        <v>104103</v>
      </c>
      <c r="M37" s="137">
        <v>36971</v>
      </c>
      <c r="N37" s="137">
        <v>141074</v>
      </c>
      <c r="O37" s="132">
        <v>0</v>
      </c>
      <c r="P37" s="132">
        <v>0</v>
      </c>
      <c r="Q37" s="132">
        <v>0</v>
      </c>
      <c r="R37" s="151">
        <v>57.57966248975521</v>
      </c>
      <c r="S37" s="151">
        <v>73.48377224394272</v>
      </c>
      <c r="T37" s="151">
        <v>63.73131820473113</v>
      </c>
      <c r="U37" s="151">
        <v>12.28041591373641</v>
      </c>
      <c r="V37" s="151">
        <v>7.894129203699138</v>
      </c>
      <c r="W37" s="151">
        <v>10.583815090152482</v>
      </c>
      <c r="X37" s="151">
        <v>25.69911425778357</v>
      </c>
      <c r="Y37" s="151">
        <v>14.468982737095871</v>
      </c>
      <c r="Z37" s="151">
        <v>21.355337471976362</v>
      </c>
      <c r="AA37" s="135">
        <v>0</v>
      </c>
      <c r="AB37" s="135">
        <v>0</v>
      </c>
      <c r="AC37" s="135">
        <v>0</v>
      </c>
      <c r="AD37" s="137">
        <v>63423</v>
      </c>
      <c r="AE37" s="137">
        <v>36297</v>
      </c>
      <c r="AF37" s="137">
        <v>99720</v>
      </c>
      <c r="AG37" s="137">
        <v>42486</v>
      </c>
      <c r="AH37" s="137">
        <v>28945</v>
      </c>
      <c r="AI37" s="137">
        <v>71431</v>
      </c>
      <c r="AJ37" s="137">
        <v>4495</v>
      </c>
      <c r="AK37" s="137">
        <v>1288</v>
      </c>
      <c r="AL37" s="137">
        <v>5783</v>
      </c>
      <c r="AM37" s="137">
        <v>13317</v>
      </c>
      <c r="AN37" s="137">
        <v>4190</v>
      </c>
      <c r="AO37" s="137">
        <v>17507</v>
      </c>
      <c r="AP37" s="132">
        <v>0</v>
      </c>
      <c r="AQ37" s="132">
        <v>0</v>
      </c>
      <c r="AR37" s="132">
        <v>0</v>
      </c>
      <c r="AS37" s="151">
        <v>66.98831654131781</v>
      </c>
      <c r="AT37" s="151">
        <v>79.74488249717606</v>
      </c>
      <c r="AU37" s="151">
        <v>71.63156839149619</v>
      </c>
      <c r="AV37" s="151">
        <v>7.087334247828075</v>
      </c>
      <c r="AW37" s="151">
        <v>3.5485026310714383</v>
      </c>
      <c r="AX37" s="151">
        <v>5.799237866024869</v>
      </c>
      <c r="AY37" s="151">
        <v>20.99711461141857</v>
      </c>
      <c r="AZ37" s="151">
        <v>11.543653745488607</v>
      </c>
      <c r="BA37" s="151">
        <v>17.556157240272764</v>
      </c>
      <c r="BB37" s="135">
        <v>0</v>
      </c>
      <c r="BC37" s="135">
        <v>0</v>
      </c>
      <c r="BD37" s="135">
        <v>0</v>
      </c>
      <c r="BE37" s="137">
        <v>44810</v>
      </c>
      <c r="BF37" s="137">
        <v>26847</v>
      </c>
      <c r="BG37" s="137">
        <v>71657</v>
      </c>
      <c r="BH37" s="137">
        <v>32555</v>
      </c>
      <c r="BI37" s="137">
        <v>22389</v>
      </c>
      <c r="BJ37" s="137">
        <v>54944</v>
      </c>
      <c r="BK37" s="137">
        <v>1229</v>
      </c>
      <c r="BL37" s="137">
        <v>358</v>
      </c>
      <c r="BM37" s="137">
        <v>1587</v>
      </c>
      <c r="BN37" s="137">
        <v>8281</v>
      </c>
      <c r="BO37" s="137">
        <v>2413</v>
      </c>
      <c r="BP37" s="137">
        <v>10694</v>
      </c>
      <c r="BQ37" s="132">
        <v>0</v>
      </c>
      <c r="BR37" s="132">
        <v>0</v>
      </c>
      <c r="BS37" s="132">
        <v>0</v>
      </c>
      <c r="BT37" s="151">
        <v>72.65119392992635</v>
      </c>
      <c r="BU37" s="151">
        <v>83.39479271426974</v>
      </c>
      <c r="BV37" s="151">
        <v>76.67638890827135</v>
      </c>
      <c r="BW37" s="151">
        <v>2.742691363534925</v>
      </c>
      <c r="BX37" s="151">
        <v>1.333482325771967</v>
      </c>
      <c r="BY37" s="151">
        <v>2.2147173339659765</v>
      </c>
      <c r="BZ37" s="151">
        <v>18.480249944208882</v>
      </c>
      <c r="CA37" s="151">
        <v>8.987968860580324</v>
      </c>
      <c r="CB37" s="151">
        <v>14.92387345269827</v>
      </c>
      <c r="CC37" s="135">
        <v>0</v>
      </c>
      <c r="CD37" s="135">
        <v>0</v>
      </c>
      <c r="CE37" s="135">
        <v>0</v>
      </c>
    </row>
    <row r="38" spans="1:83" ht="28.5" customHeight="1">
      <c r="A38" s="65">
        <v>29</v>
      </c>
      <c r="B38" s="155" t="s">
        <v>52</v>
      </c>
      <c r="C38" s="137">
        <v>328625</v>
      </c>
      <c r="D38" s="137">
        <v>401736</v>
      </c>
      <c r="E38" s="131">
        <v>730361</v>
      </c>
      <c r="F38" s="137">
        <v>4132</v>
      </c>
      <c r="G38" s="137">
        <v>6634</v>
      </c>
      <c r="H38" s="137">
        <v>10766</v>
      </c>
      <c r="I38" s="137">
        <v>60633</v>
      </c>
      <c r="J38" s="137">
        <v>88483</v>
      </c>
      <c r="K38" s="137">
        <v>149116</v>
      </c>
      <c r="L38" s="137">
        <v>215924</v>
      </c>
      <c r="M38" s="137">
        <v>267997</v>
      </c>
      <c r="N38" s="137">
        <v>483921</v>
      </c>
      <c r="O38" s="137">
        <v>33839</v>
      </c>
      <c r="P38" s="137">
        <v>26737</v>
      </c>
      <c r="Q38" s="137">
        <v>60576</v>
      </c>
      <c r="R38" s="151">
        <v>1.2573602130087487</v>
      </c>
      <c r="S38" s="151">
        <v>1.6513332138518828</v>
      </c>
      <c r="T38" s="151">
        <v>1.4740655648371148</v>
      </c>
      <c r="U38" s="151">
        <v>18.450513503233168</v>
      </c>
      <c r="V38" s="151">
        <v>22.025160802118805</v>
      </c>
      <c r="W38" s="151">
        <v>20.416752811280997</v>
      </c>
      <c r="X38" s="151">
        <v>65.70528718143781</v>
      </c>
      <c r="Y38" s="151">
        <v>66.7097297727861</v>
      </c>
      <c r="Z38" s="151">
        <v>66.25778211049057</v>
      </c>
      <c r="AA38" s="151">
        <v>10.297147204260176</v>
      </c>
      <c r="AB38" s="151">
        <v>6.65536571280642</v>
      </c>
      <c r="AC38" s="151">
        <v>8.293980647926164</v>
      </c>
      <c r="AD38" s="137">
        <v>67034</v>
      </c>
      <c r="AE38" s="137">
        <v>87129</v>
      </c>
      <c r="AF38" s="137">
        <v>154163</v>
      </c>
      <c r="AG38" s="137">
        <v>1464</v>
      </c>
      <c r="AH38" s="137">
        <v>2362</v>
      </c>
      <c r="AI38" s="137">
        <v>3826</v>
      </c>
      <c r="AJ38" s="137">
        <v>14465</v>
      </c>
      <c r="AK38" s="137">
        <v>20698</v>
      </c>
      <c r="AL38" s="137">
        <v>35163</v>
      </c>
      <c r="AM38" s="137">
        <v>37647</v>
      </c>
      <c r="AN38" s="137">
        <v>51790</v>
      </c>
      <c r="AO38" s="137">
        <v>89437</v>
      </c>
      <c r="AP38" s="137">
        <v>9312</v>
      </c>
      <c r="AQ38" s="137">
        <v>8749</v>
      </c>
      <c r="AR38" s="137">
        <v>18061</v>
      </c>
      <c r="AS38" s="151">
        <v>2.183966345436644</v>
      </c>
      <c r="AT38" s="151">
        <v>2.710922884458676</v>
      </c>
      <c r="AU38" s="151">
        <v>2.4817887560569005</v>
      </c>
      <c r="AV38" s="151">
        <v>21.57860190351165</v>
      </c>
      <c r="AW38" s="151">
        <v>23.755580805472345</v>
      </c>
      <c r="AX38" s="151">
        <v>22.808974916160167</v>
      </c>
      <c r="AY38" s="151">
        <v>56.16105260017304</v>
      </c>
      <c r="AZ38" s="151">
        <v>59.44059957075142</v>
      </c>
      <c r="BA38" s="151">
        <v>58.01456899515448</v>
      </c>
      <c r="BB38" s="151">
        <v>13.89145806605603</v>
      </c>
      <c r="BC38" s="151">
        <v>10.041432818005486</v>
      </c>
      <c r="BD38" s="151">
        <v>11.715521882682614</v>
      </c>
      <c r="BE38" s="137">
        <v>2461</v>
      </c>
      <c r="BF38" s="137">
        <v>2298</v>
      </c>
      <c r="BG38" s="137">
        <v>4759</v>
      </c>
      <c r="BH38" s="137">
        <v>30</v>
      </c>
      <c r="BI38" s="137">
        <v>38</v>
      </c>
      <c r="BJ38" s="137">
        <v>68</v>
      </c>
      <c r="BK38" s="137">
        <v>505</v>
      </c>
      <c r="BL38" s="137">
        <v>477</v>
      </c>
      <c r="BM38" s="137">
        <v>982</v>
      </c>
      <c r="BN38" s="137">
        <v>1600</v>
      </c>
      <c r="BO38" s="137">
        <v>1513</v>
      </c>
      <c r="BP38" s="137">
        <v>3113</v>
      </c>
      <c r="BQ38" s="137">
        <v>192</v>
      </c>
      <c r="BR38" s="137">
        <v>169</v>
      </c>
      <c r="BS38" s="137">
        <v>361</v>
      </c>
      <c r="BT38" s="151">
        <v>1.219016659894352</v>
      </c>
      <c r="BU38" s="151">
        <v>1.6536118363794603</v>
      </c>
      <c r="BV38" s="151">
        <v>1.4288716116831266</v>
      </c>
      <c r="BW38" s="151">
        <v>20.52011377488826</v>
      </c>
      <c r="BX38" s="151">
        <v>20.757180156657963</v>
      </c>
      <c r="BY38" s="151">
        <v>20.634587098129856</v>
      </c>
      <c r="BZ38" s="151">
        <v>65.0142218610321</v>
      </c>
      <c r="CA38" s="151">
        <v>65.83986074847694</v>
      </c>
      <c r="CB38" s="151">
        <v>65.41290187014079</v>
      </c>
      <c r="CC38" s="151">
        <v>7.801706623323852</v>
      </c>
      <c r="CD38" s="151">
        <v>7.354221061792863</v>
      </c>
      <c r="CE38" s="151">
        <v>7.585627232611893</v>
      </c>
    </row>
    <row r="39" spans="1:83" ht="32.25" customHeight="1">
      <c r="A39" s="65">
        <v>30</v>
      </c>
      <c r="B39" s="155" t="s">
        <v>99</v>
      </c>
      <c r="C39" s="137">
        <v>9259</v>
      </c>
      <c r="D39" s="137">
        <v>6936</v>
      </c>
      <c r="E39" s="131">
        <v>16195</v>
      </c>
      <c r="F39" s="132"/>
      <c r="G39" s="132"/>
      <c r="H39" s="132">
        <v>0</v>
      </c>
      <c r="I39" s="132"/>
      <c r="J39" s="132"/>
      <c r="K39" s="132">
        <v>0</v>
      </c>
      <c r="L39" s="132"/>
      <c r="M39" s="132"/>
      <c r="N39" s="132">
        <v>0</v>
      </c>
      <c r="O39" s="132"/>
      <c r="P39" s="132"/>
      <c r="Q39" s="132">
        <v>0</v>
      </c>
      <c r="R39" s="135">
        <v>0</v>
      </c>
      <c r="S39" s="135">
        <v>0</v>
      </c>
      <c r="T39" s="135">
        <v>0</v>
      </c>
      <c r="U39" s="135">
        <v>0</v>
      </c>
      <c r="V39" s="135">
        <v>0</v>
      </c>
      <c r="W39" s="135">
        <v>0</v>
      </c>
      <c r="X39" s="135">
        <v>0</v>
      </c>
      <c r="Y39" s="135">
        <v>0</v>
      </c>
      <c r="Z39" s="135">
        <v>0</v>
      </c>
      <c r="AA39" s="135">
        <v>0</v>
      </c>
      <c r="AB39" s="135">
        <v>0</v>
      </c>
      <c r="AC39" s="135">
        <v>0</v>
      </c>
      <c r="AD39" s="137">
        <v>1865</v>
      </c>
      <c r="AE39" s="137">
        <v>1273</v>
      </c>
      <c r="AF39" s="137">
        <v>3138</v>
      </c>
      <c r="AG39" s="132"/>
      <c r="AH39" s="132"/>
      <c r="AI39" s="132">
        <v>0</v>
      </c>
      <c r="AJ39" s="132"/>
      <c r="AK39" s="132"/>
      <c r="AL39" s="132">
        <v>0</v>
      </c>
      <c r="AM39" s="132"/>
      <c r="AN39" s="132"/>
      <c r="AO39" s="132">
        <v>0</v>
      </c>
      <c r="AP39" s="132"/>
      <c r="AQ39" s="132"/>
      <c r="AR39" s="132">
        <v>0</v>
      </c>
      <c r="AS39" s="135">
        <v>0</v>
      </c>
      <c r="AT39" s="135">
        <v>0</v>
      </c>
      <c r="AU39" s="135">
        <v>0</v>
      </c>
      <c r="AV39" s="135">
        <v>0</v>
      </c>
      <c r="AW39" s="135">
        <v>0</v>
      </c>
      <c r="AX39" s="135">
        <v>0</v>
      </c>
      <c r="AY39" s="135">
        <v>0</v>
      </c>
      <c r="AZ39" s="135">
        <v>0</v>
      </c>
      <c r="BA39" s="135">
        <v>0</v>
      </c>
      <c r="BB39" s="135">
        <v>0</v>
      </c>
      <c r="BC39" s="135">
        <v>0</v>
      </c>
      <c r="BD39" s="135">
        <v>0</v>
      </c>
      <c r="BE39" s="137">
        <v>1667</v>
      </c>
      <c r="BF39" s="137">
        <v>1324</v>
      </c>
      <c r="BG39" s="137">
        <v>2991</v>
      </c>
      <c r="BH39" s="132"/>
      <c r="BI39" s="132"/>
      <c r="BJ39" s="132">
        <v>0</v>
      </c>
      <c r="BK39" s="132"/>
      <c r="BL39" s="132"/>
      <c r="BM39" s="132">
        <v>0</v>
      </c>
      <c r="BN39" s="132"/>
      <c r="BO39" s="132"/>
      <c r="BP39" s="132">
        <v>0</v>
      </c>
      <c r="BQ39" s="132"/>
      <c r="BR39" s="132"/>
      <c r="BS39" s="132">
        <v>0</v>
      </c>
      <c r="BT39" s="135">
        <v>0</v>
      </c>
      <c r="BU39" s="135">
        <v>0</v>
      </c>
      <c r="BV39" s="135">
        <v>0</v>
      </c>
      <c r="BW39" s="135">
        <v>0</v>
      </c>
      <c r="BX39" s="135">
        <v>0</v>
      </c>
      <c r="BY39" s="135">
        <v>0</v>
      </c>
      <c r="BZ39" s="135">
        <v>0</v>
      </c>
      <c r="CA39" s="135">
        <v>0</v>
      </c>
      <c r="CB39" s="135">
        <v>0</v>
      </c>
      <c r="CC39" s="135">
        <v>0</v>
      </c>
      <c r="CD39" s="135">
        <v>0</v>
      </c>
      <c r="CE39" s="135">
        <v>0</v>
      </c>
    </row>
    <row r="40" spans="1:83" ht="42" customHeight="1">
      <c r="A40" s="65">
        <v>31</v>
      </c>
      <c r="B40" s="155" t="s">
        <v>85</v>
      </c>
      <c r="C40" s="137">
        <v>1246843</v>
      </c>
      <c r="D40" s="137">
        <v>1054941</v>
      </c>
      <c r="E40" s="131">
        <v>2301784</v>
      </c>
      <c r="F40" s="137">
        <v>363798</v>
      </c>
      <c r="G40" s="137">
        <v>819546</v>
      </c>
      <c r="H40" s="137">
        <v>1183344</v>
      </c>
      <c r="I40" s="137">
        <v>64899</v>
      </c>
      <c r="J40" s="137">
        <v>18993</v>
      </c>
      <c r="K40" s="137">
        <v>83892</v>
      </c>
      <c r="L40" s="137">
        <v>741424</v>
      </c>
      <c r="M40" s="137">
        <v>190627</v>
      </c>
      <c r="N40" s="137">
        <v>932051</v>
      </c>
      <c r="O40" s="137">
        <v>26683</v>
      </c>
      <c r="P40" s="137">
        <v>24929</v>
      </c>
      <c r="Q40" s="137">
        <v>51612</v>
      </c>
      <c r="R40" s="151">
        <v>29.17753077171705</v>
      </c>
      <c r="S40" s="151">
        <v>77.68642985721476</v>
      </c>
      <c r="T40" s="151">
        <v>51.40986295847047</v>
      </c>
      <c r="U40" s="151">
        <v>5.205065914473594</v>
      </c>
      <c r="V40" s="151">
        <v>1.8003850452300176</v>
      </c>
      <c r="W40" s="151">
        <v>3.644651279181713</v>
      </c>
      <c r="X40" s="151">
        <v>59.464102537368376</v>
      </c>
      <c r="Y40" s="151">
        <v>18.06992049792358</v>
      </c>
      <c r="Z40" s="151">
        <v>40.49254838855427</v>
      </c>
      <c r="AA40" s="151">
        <v>2.140044897392855</v>
      </c>
      <c r="AB40" s="151">
        <v>2.363070541385727</v>
      </c>
      <c r="AC40" s="151">
        <v>2.2422607855472103</v>
      </c>
      <c r="AD40" s="137">
        <v>226751</v>
      </c>
      <c r="AE40" s="137">
        <v>188535</v>
      </c>
      <c r="AF40" s="137">
        <v>415286</v>
      </c>
      <c r="AG40" s="137">
        <v>81462</v>
      </c>
      <c r="AH40" s="137">
        <v>156915</v>
      </c>
      <c r="AI40" s="137">
        <v>238377</v>
      </c>
      <c r="AJ40" s="137">
        <v>9039</v>
      </c>
      <c r="AK40" s="137">
        <v>2005</v>
      </c>
      <c r="AL40" s="137">
        <v>11044</v>
      </c>
      <c r="AM40" s="137">
        <v>121568</v>
      </c>
      <c r="AN40" s="137">
        <v>25037</v>
      </c>
      <c r="AO40" s="137">
        <v>146605</v>
      </c>
      <c r="AP40" s="137">
        <v>5202</v>
      </c>
      <c r="AQ40" s="137">
        <v>4450</v>
      </c>
      <c r="AR40" s="137">
        <v>9652</v>
      </c>
      <c r="AS40" s="151">
        <v>35.925751154349925</v>
      </c>
      <c r="AT40" s="151">
        <v>83.22857824807065</v>
      </c>
      <c r="AU40" s="151">
        <v>57.40068290286695</v>
      </c>
      <c r="AV40" s="151">
        <v>3.9863109754753006</v>
      </c>
      <c r="AW40" s="151">
        <v>1.0634630174768611</v>
      </c>
      <c r="AX40" s="151">
        <v>2.6593720953752356</v>
      </c>
      <c r="AY40" s="151">
        <v>53.61299398900115</v>
      </c>
      <c r="AZ40" s="151">
        <v>13.27976237833824</v>
      </c>
      <c r="BA40" s="151">
        <v>35.302177294683666</v>
      </c>
      <c r="BB40" s="151">
        <v>2.2941464425735716</v>
      </c>
      <c r="BC40" s="151">
        <v>2.360304452754131</v>
      </c>
      <c r="BD40" s="151">
        <v>2.3241814075119316</v>
      </c>
      <c r="BE40" s="137">
        <v>8870</v>
      </c>
      <c r="BF40" s="137">
        <v>6133</v>
      </c>
      <c r="BG40" s="137">
        <v>15003</v>
      </c>
      <c r="BH40" s="137">
        <v>2713</v>
      </c>
      <c r="BI40" s="137">
        <v>4669</v>
      </c>
      <c r="BJ40" s="137">
        <v>7382</v>
      </c>
      <c r="BK40" s="137">
        <v>444</v>
      </c>
      <c r="BL40" s="137">
        <v>76</v>
      </c>
      <c r="BM40" s="137">
        <v>520</v>
      </c>
      <c r="BN40" s="137">
        <v>5366</v>
      </c>
      <c r="BO40" s="137">
        <v>1281</v>
      </c>
      <c r="BP40" s="137">
        <v>6647</v>
      </c>
      <c r="BQ40" s="137">
        <v>116</v>
      </c>
      <c r="BR40" s="137">
        <v>100</v>
      </c>
      <c r="BS40" s="137">
        <v>216</v>
      </c>
      <c r="BT40" s="151">
        <v>30.586245772266064</v>
      </c>
      <c r="BU40" s="151">
        <v>76.12913745312245</v>
      </c>
      <c r="BV40" s="151">
        <v>49.20349263480637</v>
      </c>
      <c r="BW40" s="151">
        <v>5.005636978579481</v>
      </c>
      <c r="BX40" s="151">
        <v>1.2391977824881788</v>
      </c>
      <c r="BY40" s="151">
        <v>3.4659734719722723</v>
      </c>
      <c r="BZ40" s="151">
        <v>60.49605411499436</v>
      </c>
      <c r="CA40" s="151">
        <v>20.887004728517855</v>
      </c>
      <c r="CB40" s="151">
        <v>44.304472438845565</v>
      </c>
      <c r="CC40" s="151">
        <v>1.3077790304396844</v>
      </c>
      <c r="CD40" s="151">
        <v>1.6305233980107614</v>
      </c>
      <c r="CE40" s="151">
        <v>1.4397120575884823</v>
      </c>
    </row>
    <row r="41" spans="1:83" ht="27.75" customHeight="1">
      <c r="A41" s="65">
        <v>32</v>
      </c>
      <c r="B41" s="155" t="s">
        <v>88</v>
      </c>
      <c r="C41" s="137">
        <v>51913</v>
      </c>
      <c r="D41" s="137">
        <v>53668</v>
      </c>
      <c r="E41" s="131">
        <v>105581</v>
      </c>
      <c r="F41" s="137">
        <v>22421</v>
      </c>
      <c r="G41" s="137">
        <v>40786</v>
      </c>
      <c r="H41" s="137">
        <v>63207</v>
      </c>
      <c r="I41" s="137">
        <v>2917</v>
      </c>
      <c r="J41" s="137">
        <v>1188</v>
      </c>
      <c r="K41" s="137">
        <v>4105</v>
      </c>
      <c r="L41" s="137">
        <v>26061</v>
      </c>
      <c r="M41" s="137">
        <v>11683</v>
      </c>
      <c r="N41" s="137">
        <v>37744</v>
      </c>
      <c r="O41" s="132">
        <v>0</v>
      </c>
      <c r="P41" s="132">
        <v>0</v>
      </c>
      <c r="Q41" s="132">
        <v>0</v>
      </c>
      <c r="R41" s="151">
        <v>43.189567160441506</v>
      </c>
      <c r="S41" s="151">
        <v>75.99686964299025</v>
      </c>
      <c r="T41" s="151">
        <v>59.86588496036219</v>
      </c>
      <c r="U41" s="151">
        <v>5.6190164313370445</v>
      </c>
      <c r="V41" s="151">
        <v>2.213609599761497</v>
      </c>
      <c r="W41" s="151">
        <v>3.888010153341984</v>
      </c>
      <c r="X41" s="151">
        <v>50.2012983260455</v>
      </c>
      <c r="Y41" s="151">
        <v>21.769024372065292</v>
      </c>
      <c r="Z41" s="151">
        <v>35.74885632831665</v>
      </c>
      <c r="AA41" s="135">
        <v>0</v>
      </c>
      <c r="AB41" s="135">
        <v>0</v>
      </c>
      <c r="AC41" s="135">
        <v>0</v>
      </c>
      <c r="AD41" s="137">
        <v>10179</v>
      </c>
      <c r="AE41" s="137">
        <v>9658</v>
      </c>
      <c r="AF41" s="137">
        <v>19837</v>
      </c>
      <c r="AG41" s="137">
        <v>5407</v>
      </c>
      <c r="AH41" s="137">
        <v>8061</v>
      </c>
      <c r="AI41" s="137">
        <v>13468</v>
      </c>
      <c r="AJ41" s="137">
        <v>475</v>
      </c>
      <c r="AK41" s="137">
        <v>210</v>
      </c>
      <c r="AL41" s="137">
        <v>685</v>
      </c>
      <c r="AM41" s="137">
        <v>4160</v>
      </c>
      <c r="AN41" s="137">
        <v>1384</v>
      </c>
      <c r="AO41" s="137">
        <v>5544</v>
      </c>
      <c r="AP41" s="132"/>
      <c r="AQ41" s="132"/>
      <c r="AR41" s="132">
        <v>0</v>
      </c>
      <c r="AS41" s="151">
        <v>53.11916691227036</v>
      </c>
      <c r="AT41" s="151">
        <v>83.46448540070408</v>
      </c>
      <c r="AU41" s="151">
        <v>67.89333064475476</v>
      </c>
      <c r="AV41" s="151">
        <v>4.666470183711563</v>
      </c>
      <c r="AW41" s="151">
        <v>2.1743632221992133</v>
      </c>
      <c r="AX41" s="151">
        <v>3.453143116398649</v>
      </c>
      <c r="AY41" s="151">
        <v>40.868454661558104</v>
      </c>
      <c r="AZ41" s="151">
        <v>14.330089045351004</v>
      </c>
      <c r="BA41" s="151">
        <v>27.947774361042494</v>
      </c>
      <c r="BB41" s="135">
        <v>0</v>
      </c>
      <c r="BC41" s="135">
        <v>0</v>
      </c>
      <c r="BD41" s="135">
        <v>0</v>
      </c>
      <c r="BE41" s="137">
        <v>2091</v>
      </c>
      <c r="BF41" s="137">
        <v>2124</v>
      </c>
      <c r="BG41" s="137">
        <v>4215</v>
      </c>
      <c r="BH41" s="137">
        <v>976</v>
      </c>
      <c r="BI41" s="137">
        <v>1685</v>
      </c>
      <c r="BJ41" s="137">
        <v>2661</v>
      </c>
      <c r="BK41" s="137">
        <v>69</v>
      </c>
      <c r="BL41" s="137">
        <v>23</v>
      </c>
      <c r="BM41" s="137">
        <v>92</v>
      </c>
      <c r="BN41" s="137">
        <v>1024</v>
      </c>
      <c r="BO41" s="137">
        <v>416</v>
      </c>
      <c r="BP41" s="137">
        <v>1440</v>
      </c>
      <c r="BQ41" s="132">
        <v>0</v>
      </c>
      <c r="BR41" s="132">
        <v>0</v>
      </c>
      <c r="BS41" s="132">
        <v>0</v>
      </c>
      <c r="BT41" s="151">
        <v>46.67623146819704</v>
      </c>
      <c r="BU41" s="151">
        <v>79.33145009416197</v>
      </c>
      <c r="BV41" s="151">
        <v>63.13167259786477</v>
      </c>
      <c r="BW41" s="151">
        <v>3.2998565279770444</v>
      </c>
      <c r="BX41" s="151">
        <v>1.0828625235404896</v>
      </c>
      <c r="BY41" s="151">
        <v>2.1826809015421116</v>
      </c>
      <c r="BZ41" s="151">
        <v>48.97178383548541</v>
      </c>
      <c r="CA41" s="151">
        <v>19.585687382297554</v>
      </c>
      <c r="CB41" s="151">
        <v>34.16370106761566</v>
      </c>
      <c r="CC41" s="135">
        <v>0</v>
      </c>
      <c r="CD41" s="135">
        <v>0</v>
      </c>
      <c r="CE41" s="135">
        <v>0</v>
      </c>
    </row>
    <row r="42" spans="1:83" ht="30.75" customHeight="1">
      <c r="A42" s="65">
        <v>33</v>
      </c>
      <c r="B42" s="155" t="s">
        <v>53</v>
      </c>
      <c r="C42" s="137">
        <v>304728</v>
      </c>
      <c r="D42" s="137">
        <v>264604</v>
      </c>
      <c r="E42" s="131">
        <v>569332</v>
      </c>
      <c r="F42" s="132"/>
      <c r="G42" s="132"/>
      <c r="H42" s="132">
        <v>0</v>
      </c>
      <c r="I42" s="132"/>
      <c r="J42" s="132"/>
      <c r="K42" s="132">
        <v>0</v>
      </c>
      <c r="L42" s="132"/>
      <c r="M42" s="132"/>
      <c r="N42" s="132">
        <v>0</v>
      </c>
      <c r="O42" s="132"/>
      <c r="P42" s="132"/>
      <c r="Q42" s="132">
        <v>0</v>
      </c>
      <c r="R42" s="135">
        <v>0</v>
      </c>
      <c r="S42" s="135">
        <v>0</v>
      </c>
      <c r="T42" s="135">
        <v>0</v>
      </c>
      <c r="U42" s="135">
        <v>0</v>
      </c>
      <c r="V42" s="135">
        <v>0</v>
      </c>
      <c r="W42" s="135">
        <v>0</v>
      </c>
      <c r="X42" s="135">
        <v>0</v>
      </c>
      <c r="Y42" s="135">
        <v>0</v>
      </c>
      <c r="Z42" s="135">
        <v>0</v>
      </c>
      <c r="AA42" s="135">
        <v>0</v>
      </c>
      <c r="AB42" s="135">
        <v>0</v>
      </c>
      <c r="AC42" s="135">
        <v>0</v>
      </c>
      <c r="AD42" s="137">
        <v>87106</v>
      </c>
      <c r="AE42" s="137">
        <v>71627</v>
      </c>
      <c r="AF42" s="137">
        <v>158733</v>
      </c>
      <c r="AG42" s="132"/>
      <c r="AH42" s="132"/>
      <c r="AI42" s="132">
        <v>0</v>
      </c>
      <c r="AJ42" s="132"/>
      <c r="AK42" s="132"/>
      <c r="AL42" s="132">
        <v>0</v>
      </c>
      <c r="AM42" s="132"/>
      <c r="AN42" s="132"/>
      <c r="AO42" s="132">
        <v>0</v>
      </c>
      <c r="AP42" s="132"/>
      <c r="AQ42" s="132"/>
      <c r="AR42" s="132">
        <v>0</v>
      </c>
      <c r="AS42" s="135">
        <v>0</v>
      </c>
      <c r="AT42" s="135">
        <v>0</v>
      </c>
      <c r="AU42" s="135">
        <v>0</v>
      </c>
      <c r="AV42" s="135">
        <v>0</v>
      </c>
      <c r="AW42" s="135">
        <v>0</v>
      </c>
      <c r="AX42" s="135">
        <v>0</v>
      </c>
      <c r="AY42" s="135">
        <v>0</v>
      </c>
      <c r="AZ42" s="135">
        <v>0</v>
      </c>
      <c r="BA42" s="135">
        <v>0</v>
      </c>
      <c r="BB42" s="135">
        <v>0</v>
      </c>
      <c r="BC42" s="135">
        <v>0</v>
      </c>
      <c r="BD42" s="135">
        <v>0</v>
      </c>
      <c r="BE42" s="137">
        <v>14906</v>
      </c>
      <c r="BF42" s="137">
        <v>12655</v>
      </c>
      <c r="BG42" s="137">
        <v>27561</v>
      </c>
      <c r="BH42" s="132"/>
      <c r="BI42" s="132"/>
      <c r="BJ42" s="132">
        <v>0</v>
      </c>
      <c r="BK42" s="132"/>
      <c r="BL42" s="132"/>
      <c r="BM42" s="132">
        <v>0</v>
      </c>
      <c r="BN42" s="132"/>
      <c r="BO42" s="132"/>
      <c r="BP42" s="132">
        <v>0</v>
      </c>
      <c r="BQ42" s="132"/>
      <c r="BR42" s="132"/>
      <c r="BS42" s="132">
        <v>0</v>
      </c>
      <c r="BT42" s="135">
        <v>0</v>
      </c>
      <c r="BU42" s="135">
        <v>0</v>
      </c>
      <c r="BV42" s="135">
        <v>0</v>
      </c>
      <c r="BW42" s="135">
        <v>0</v>
      </c>
      <c r="BX42" s="135">
        <v>0</v>
      </c>
      <c r="BY42" s="135">
        <v>0</v>
      </c>
      <c r="BZ42" s="135">
        <v>0</v>
      </c>
      <c r="CA42" s="135">
        <v>0</v>
      </c>
      <c r="CB42" s="135">
        <v>0</v>
      </c>
      <c r="CC42" s="135">
        <v>0</v>
      </c>
      <c r="CD42" s="135">
        <v>0</v>
      </c>
      <c r="CE42" s="135">
        <v>0</v>
      </c>
    </row>
    <row r="43" spans="1:83" ht="27" customHeight="1">
      <c r="A43" s="65">
        <v>34</v>
      </c>
      <c r="B43" s="155" t="s">
        <v>54</v>
      </c>
      <c r="C43" s="137">
        <v>2048</v>
      </c>
      <c r="D43" s="137">
        <v>714</v>
      </c>
      <c r="E43" s="131">
        <v>2762</v>
      </c>
      <c r="F43" s="132"/>
      <c r="G43" s="132"/>
      <c r="H43" s="132">
        <v>0</v>
      </c>
      <c r="I43" s="132"/>
      <c r="J43" s="132"/>
      <c r="K43" s="132">
        <v>0</v>
      </c>
      <c r="L43" s="132"/>
      <c r="M43" s="132"/>
      <c r="N43" s="132">
        <v>0</v>
      </c>
      <c r="O43" s="132"/>
      <c r="P43" s="132"/>
      <c r="Q43" s="132">
        <v>0</v>
      </c>
      <c r="R43" s="135">
        <v>0</v>
      </c>
      <c r="S43" s="135">
        <v>0</v>
      </c>
      <c r="T43" s="135">
        <v>0</v>
      </c>
      <c r="U43" s="135">
        <v>0</v>
      </c>
      <c r="V43" s="135">
        <v>0</v>
      </c>
      <c r="W43" s="135">
        <v>0</v>
      </c>
      <c r="X43" s="135">
        <v>0</v>
      </c>
      <c r="Y43" s="135">
        <v>0</v>
      </c>
      <c r="Z43" s="135">
        <v>0</v>
      </c>
      <c r="AA43" s="135">
        <v>0</v>
      </c>
      <c r="AB43" s="135">
        <v>0</v>
      </c>
      <c r="AC43" s="135">
        <v>0</v>
      </c>
      <c r="AD43" s="132">
        <v>0</v>
      </c>
      <c r="AE43" s="132">
        <v>0</v>
      </c>
      <c r="AF43" s="132">
        <v>0</v>
      </c>
      <c r="AG43" s="132"/>
      <c r="AH43" s="132"/>
      <c r="AI43" s="132">
        <v>0</v>
      </c>
      <c r="AJ43" s="132"/>
      <c r="AK43" s="132"/>
      <c r="AL43" s="132">
        <v>0</v>
      </c>
      <c r="AM43" s="132"/>
      <c r="AN43" s="132"/>
      <c r="AO43" s="132">
        <v>0</v>
      </c>
      <c r="AP43" s="132"/>
      <c r="AQ43" s="132"/>
      <c r="AR43" s="132">
        <v>0</v>
      </c>
      <c r="AS43" s="135" t="s">
        <v>98</v>
      </c>
      <c r="AT43" s="135" t="s">
        <v>98</v>
      </c>
      <c r="AU43" s="135" t="s">
        <v>98</v>
      </c>
      <c r="AV43" s="135" t="s">
        <v>98</v>
      </c>
      <c r="AW43" s="135" t="s">
        <v>98</v>
      </c>
      <c r="AX43" s="135" t="s">
        <v>98</v>
      </c>
      <c r="AY43" s="135" t="s">
        <v>98</v>
      </c>
      <c r="AZ43" s="135" t="s">
        <v>98</v>
      </c>
      <c r="BA43" s="135" t="s">
        <v>98</v>
      </c>
      <c r="BB43" s="135" t="s">
        <v>98</v>
      </c>
      <c r="BC43" s="135" t="s">
        <v>98</v>
      </c>
      <c r="BD43" s="135" t="s">
        <v>98</v>
      </c>
      <c r="BE43" s="132">
        <v>0</v>
      </c>
      <c r="BF43" s="132">
        <v>0</v>
      </c>
      <c r="BG43" s="132">
        <v>0</v>
      </c>
      <c r="BH43" s="132"/>
      <c r="BI43" s="132"/>
      <c r="BJ43" s="132">
        <v>0</v>
      </c>
      <c r="BK43" s="132"/>
      <c r="BL43" s="132"/>
      <c r="BM43" s="132">
        <v>0</v>
      </c>
      <c r="BN43" s="132"/>
      <c r="BO43" s="132"/>
      <c r="BP43" s="132">
        <v>0</v>
      </c>
      <c r="BQ43" s="132"/>
      <c r="BR43" s="132"/>
      <c r="BS43" s="132">
        <v>0</v>
      </c>
      <c r="BT43" s="135" t="s">
        <v>98</v>
      </c>
      <c r="BU43" s="135" t="s">
        <v>98</v>
      </c>
      <c r="BV43" s="135" t="s">
        <v>98</v>
      </c>
      <c r="BW43" s="135" t="s">
        <v>98</v>
      </c>
      <c r="BX43" s="135" t="s">
        <v>98</v>
      </c>
      <c r="BY43" s="135" t="s">
        <v>98</v>
      </c>
      <c r="BZ43" s="135" t="s">
        <v>98</v>
      </c>
      <c r="CA43" s="135" t="s">
        <v>98</v>
      </c>
      <c r="CB43" s="135" t="s">
        <v>98</v>
      </c>
      <c r="CC43" s="135" t="s">
        <v>98</v>
      </c>
      <c r="CD43" s="135" t="s">
        <v>98</v>
      </c>
      <c r="CE43" s="135" t="s">
        <v>98</v>
      </c>
    </row>
    <row r="44" spans="1:83" s="182" customFormat="1" ht="19.5" customHeight="1">
      <c r="A44" s="241" t="s">
        <v>7</v>
      </c>
      <c r="B44" s="242"/>
      <c r="C44" s="149">
        <f>Board!AP44</f>
        <v>5718974</v>
      </c>
      <c r="D44" s="149">
        <f>Board!AQ44</f>
        <v>4972230</v>
      </c>
      <c r="E44" s="149">
        <f>Board!AR44</f>
        <v>10694106</v>
      </c>
      <c r="F44" s="149">
        <f>SUM(F9:F43)</f>
        <v>1287032</v>
      </c>
      <c r="G44" s="149">
        <f>SUM(G9:G43)</f>
        <v>1910740</v>
      </c>
      <c r="H44" s="149">
        <f>F44+G44</f>
        <v>3197772</v>
      </c>
      <c r="I44" s="149">
        <f>SUM(I9:I43)</f>
        <v>872305</v>
      </c>
      <c r="J44" s="149">
        <f>SUM(J9:J43)</f>
        <v>721432</v>
      </c>
      <c r="K44" s="149">
        <f>I44+J44</f>
        <v>1593737</v>
      </c>
      <c r="L44" s="149">
        <f>SUM(L9:L43)</f>
        <v>2287453</v>
      </c>
      <c r="M44" s="149">
        <f>SUM(M9:M43)</f>
        <v>1340601</v>
      </c>
      <c r="N44" s="149">
        <f>L44+M44</f>
        <v>3628054</v>
      </c>
      <c r="O44" s="149">
        <f>SUM(O9:O43)</f>
        <v>127297</v>
      </c>
      <c r="P44" s="149">
        <f>SUM(P9:P43)</f>
        <v>89308</v>
      </c>
      <c r="Q44" s="149">
        <f>O44+P44</f>
        <v>216605</v>
      </c>
      <c r="R44" s="150">
        <f>IF(C44=0,"",F44/C44%)</f>
        <v>22.50459610412637</v>
      </c>
      <c r="S44" s="150">
        <f>IF(D44=0,"",G44/D44%)</f>
        <v>38.428230391594916</v>
      </c>
      <c r="T44" s="150">
        <f>IF(E44=0,"",H44/E44%)</f>
        <v>29.90219098258424</v>
      </c>
      <c r="U44" s="150">
        <f>IF(C44=0,"",I44/C44%)</f>
        <v>15.252823321106199</v>
      </c>
      <c r="V44" s="150">
        <f>IF(D44=0,"",J44/D44%)</f>
        <v>14.50922423138109</v>
      </c>
      <c r="W44" s="150">
        <f>IF(E44=0,"",K44/E44%)</f>
        <v>14.902947474057205</v>
      </c>
      <c r="X44" s="150">
        <f>IF(C44=0,"",L44/C44%)</f>
        <v>39.997611459677906</v>
      </c>
      <c r="Y44" s="150">
        <f>IF(D44=0,"",M44/D44%)</f>
        <v>26.961765646400103</v>
      </c>
      <c r="Z44" s="150">
        <f>IF(E44=0,"",N44/E44%)</f>
        <v>33.92573441856664</v>
      </c>
      <c r="AA44" s="150">
        <f>IF(C44=0,"",O44/C44%)</f>
        <v>2.22587128390512</v>
      </c>
      <c r="AB44" s="150">
        <f>IF(D44=0,"",P44/D44%)</f>
        <v>1.7961357378882312</v>
      </c>
      <c r="AC44" s="150">
        <f>IF(E44=0,"",Q44/E44%)</f>
        <v>2.0254615018777633</v>
      </c>
      <c r="AD44" s="149">
        <f>SUM(AD9:AD43)</f>
        <v>855509</v>
      </c>
      <c r="AE44" s="149">
        <f>SUM(AE9:AE43)</f>
        <v>738276</v>
      </c>
      <c r="AF44" s="149">
        <f>AD44+AE44</f>
        <v>1593785</v>
      </c>
      <c r="AG44" s="149">
        <f>SUM(AG9:AG43)</f>
        <v>233235</v>
      </c>
      <c r="AH44" s="149">
        <f>SUM(AH9:AH43)</f>
        <v>303024</v>
      </c>
      <c r="AI44" s="149">
        <f>AG44+AH44</f>
        <v>536259</v>
      </c>
      <c r="AJ44" s="149">
        <f>SUM(AJ9:AJ43)</f>
        <v>105275</v>
      </c>
      <c r="AK44" s="149">
        <f>SUM(AK9:AK43)</f>
        <v>86339</v>
      </c>
      <c r="AL44" s="149">
        <f>AJ44+AK44</f>
        <v>191614</v>
      </c>
      <c r="AM44" s="149">
        <f>SUM(AM9:AM43)</f>
        <v>297596</v>
      </c>
      <c r="AN44" s="149">
        <f>SUM(AN9:AN43)</f>
        <v>167936</v>
      </c>
      <c r="AO44" s="149">
        <f>AM44+AN44</f>
        <v>465532</v>
      </c>
      <c r="AP44" s="149">
        <f>SUM(AP9:AP43)</f>
        <v>26836</v>
      </c>
      <c r="AQ44" s="149">
        <f>SUM(AQ9:AQ43)</f>
        <v>22961</v>
      </c>
      <c r="AR44" s="149">
        <f>AP44+AQ44</f>
        <v>49797</v>
      </c>
      <c r="AS44" s="150">
        <f>IF(AD44=0,"",AG44/AD44%)</f>
        <v>27.262717282927472</v>
      </c>
      <c r="AT44" s="150">
        <f>IF(AE44=0,"",AH44/AE44%)</f>
        <v>41.04481250914292</v>
      </c>
      <c r="AU44" s="150">
        <f>IF(AF44=0,"",AI44/AF44%)</f>
        <v>33.64688461743585</v>
      </c>
      <c r="AV44" s="150">
        <f>IF(AD44=0,"",AJ44/AD44%)</f>
        <v>12.305539743006795</v>
      </c>
      <c r="AW44" s="150">
        <f>IF(AE44=0,"",AK44/AE44%)</f>
        <v>11.694677871148459</v>
      </c>
      <c r="AX44" s="150">
        <f>IF(AF44=0,"",AL44/AF44%)</f>
        <v>12.02257519050562</v>
      </c>
      <c r="AY44" s="150">
        <f>IF(AD44=0,"",AM44/AD44%)</f>
        <v>34.785840943812396</v>
      </c>
      <c r="AZ44" s="150">
        <f>IF(AE44=0,"",AN44/AE44%)</f>
        <v>22.747048529276313</v>
      </c>
      <c r="BA44" s="150">
        <f>IF(AF44=0,"",AO44/AF44%)</f>
        <v>29.209209523241842</v>
      </c>
      <c r="BB44" s="150">
        <f>IF(AD44=0,"",AP44/AD44%)</f>
        <v>3.136846017984615</v>
      </c>
      <c r="BC44" s="150">
        <f>IF(AE44=0,"",AQ44/AE44%)</f>
        <v>3.110083491810651</v>
      </c>
      <c r="BD44" s="150">
        <f>IF(AF44=0,"",AR44/AF44%)</f>
        <v>3.124449031707539</v>
      </c>
      <c r="BE44" s="149">
        <f>SUM(BE9:BE43)</f>
        <v>312543</v>
      </c>
      <c r="BF44" s="149">
        <f>SUM(BF9:BF43)</f>
        <v>266194</v>
      </c>
      <c r="BG44" s="149">
        <f>BE44+BF44</f>
        <v>578737</v>
      </c>
      <c r="BH44" s="149">
        <f>SUM(BH9:BH43)</f>
        <v>123025</v>
      </c>
      <c r="BI44" s="149">
        <f>SUM(BI9:BI43)</f>
        <v>119597</v>
      </c>
      <c r="BJ44" s="149">
        <f>BH44+BI44</f>
        <v>242622</v>
      </c>
      <c r="BK44" s="149">
        <f>SUM(BK9:BK43)</f>
        <v>51600</v>
      </c>
      <c r="BL44" s="149">
        <f>SUM(BL9:BL43)</f>
        <v>40856</v>
      </c>
      <c r="BM44" s="149">
        <f>BK44+BL44</f>
        <v>92456</v>
      </c>
      <c r="BN44" s="149">
        <f>SUM(BN9:BN43)</f>
        <v>78912</v>
      </c>
      <c r="BO44" s="149">
        <f>SUM(BO9:BO43)</f>
        <v>57566</v>
      </c>
      <c r="BP44" s="149">
        <f>BN44+BO44</f>
        <v>136478</v>
      </c>
      <c r="BQ44" s="149">
        <f>SUM(BQ9:BQ43)</f>
        <v>4581</v>
      </c>
      <c r="BR44" s="149">
        <f>SUM(BR9:BR43)</f>
        <v>4534</v>
      </c>
      <c r="BS44" s="149">
        <f>BQ44+BR44</f>
        <v>9115</v>
      </c>
      <c r="BT44" s="150">
        <f>IF(BE44=0,"",BH44/BE44%)</f>
        <v>39.362583708481715</v>
      </c>
      <c r="BU44" s="150">
        <f>IF(BF44=0,"",BI44/BF44%)</f>
        <v>44.92851078536706</v>
      </c>
      <c r="BV44" s="150">
        <f>IF(BG44=0,"",BJ44/BG44%)</f>
        <v>41.9226695372855</v>
      </c>
      <c r="BW44" s="150">
        <f>IF(BE44=0,"",BK44/BE44%)</f>
        <v>16.509728261391235</v>
      </c>
      <c r="BX44" s="150">
        <f>IF(BF44=0,"",BL44/BF44%)</f>
        <v>15.348204692818019</v>
      </c>
      <c r="BY44" s="150">
        <f>IF(BG44=0,"",BM44/BG44%)</f>
        <v>15.975477634918798</v>
      </c>
      <c r="BZ44" s="150">
        <f>IF(BE44=0,"",BN44/BE44%)</f>
        <v>25.2483658248625</v>
      </c>
      <c r="CA44" s="150">
        <f>IF(BF44=0,"",BO44/BF44%)</f>
        <v>21.625581342930342</v>
      </c>
      <c r="CB44" s="150">
        <f>IF(BG44=0,"",BP44/BG44%)</f>
        <v>23.582041583655442</v>
      </c>
      <c r="CC44" s="150">
        <f>IF(BE44=0,"",BQ44/BE44%)</f>
        <v>1.465718317159559</v>
      </c>
      <c r="CD44" s="150">
        <f>IF(BF44=0,"",BR44/BF44%)</f>
        <v>1.7032690443811656</v>
      </c>
      <c r="CE44" s="150">
        <f>IF(BG44=0,"",BS44/BG44%)</f>
        <v>1.5749813818712126</v>
      </c>
    </row>
    <row r="45" spans="1:83" s="181" customFormat="1" ht="15" customHeight="1">
      <c r="A45" s="175"/>
      <c r="B45" s="175"/>
      <c r="C45" s="180" t="s">
        <v>89</v>
      </c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80" t="s">
        <v>89</v>
      </c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8" t="s">
        <v>89</v>
      </c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8" t="s">
        <v>89</v>
      </c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8" t="s">
        <v>89</v>
      </c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8" t="s">
        <v>89</v>
      </c>
      <c r="BU45" s="177"/>
      <c r="BV45" s="177"/>
      <c r="BW45" s="177"/>
      <c r="BX45" s="177"/>
      <c r="BY45" s="177"/>
      <c r="BZ45" s="177"/>
      <c r="CA45" s="177"/>
      <c r="CB45" s="177"/>
      <c r="CC45" s="177"/>
      <c r="CD45" s="177"/>
      <c r="CE45" s="177"/>
    </row>
    <row r="46" spans="1:83" s="181" customFormat="1" ht="17.25" customHeight="1">
      <c r="A46" s="175"/>
      <c r="B46" s="175"/>
      <c r="C46" s="159" t="s">
        <v>55</v>
      </c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59" t="s">
        <v>72</v>
      </c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8" t="s">
        <v>72</v>
      </c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8" t="s">
        <v>72</v>
      </c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8" t="s">
        <v>72</v>
      </c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8" t="s">
        <v>72</v>
      </c>
      <c r="BU46" s="177"/>
      <c r="BV46" s="177"/>
      <c r="BW46" s="177"/>
      <c r="BX46" s="177"/>
      <c r="BY46" s="177"/>
      <c r="BZ46" s="177"/>
      <c r="CA46" s="177"/>
      <c r="CB46" s="177"/>
      <c r="CC46" s="177"/>
      <c r="CD46" s="177"/>
      <c r="CE46" s="177"/>
    </row>
    <row r="47" spans="1:83" s="181" customFormat="1" ht="14.25" customHeight="1">
      <c r="A47" s="175"/>
      <c r="B47" s="175"/>
      <c r="C47" s="159" t="s">
        <v>72</v>
      </c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8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  <c r="BQ47" s="176"/>
      <c r="BR47" s="176"/>
      <c r="BS47" s="176"/>
      <c r="BT47" s="177"/>
      <c r="BU47" s="177"/>
      <c r="BV47" s="177"/>
      <c r="BW47" s="177"/>
      <c r="BX47" s="177"/>
      <c r="BY47" s="177"/>
      <c r="BZ47" s="177"/>
      <c r="CA47" s="177"/>
      <c r="CB47" s="177"/>
      <c r="CC47" s="177"/>
      <c r="CD47" s="177"/>
      <c r="CE47" s="177"/>
    </row>
    <row r="48" spans="2:83" ht="14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</row>
    <row r="49" spans="2:83" ht="14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</row>
    <row r="50" spans="2:83" ht="14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</row>
    <row r="51" spans="2:83" ht="14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</row>
    <row r="52" spans="2:83" ht="14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</row>
    <row r="53" spans="2:83" ht="14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</row>
    <row r="54" spans="2:83" ht="14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</row>
    <row r="55" spans="2:83" ht="14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</row>
    <row r="56" spans="2:83" ht="14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</row>
    <row r="57" spans="2:83" ht="14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</row>
    <row r="58" spans="2:83" ht="14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</row>
    <row r="59" spans="2:83" ht="14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</row>
    <row r="60" spans="2:83" ht="14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</row>
    <row r="61" spans="2:83" ht="14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</row>
    <row r="62" spans="2:83" ht="14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</row>
    <row r="63" spans="2:83" ht="14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</row>
    <row r="64" spans="2:83" ht="14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</row>
    <row r="65" spans="2:83" ht="14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</row>
    <row r="66" spans="2:83" ht="14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</row>
    <row r="67" spans="2:83" ht="14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</row>
    <row r="68" spans="2:83" ht="14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</row>
    <row r="69" spans="2:83" ht="14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</row>
    <row r="70" spans="2:83" ht="14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</row>
    <row r="71" spans="2:83" ht="14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</row>
    <row r="72" spans="2:83" ht="14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</row>
    <row r="73" spans="2:83" ht="14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</row>
    <row r="74" spans="2:83" ht="14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</row>
    <row r="75" spans="2:83" ht="14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</row>
    <row r="76" spans="2:83" ht="14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</row>
    <row r="77" spans="2:83" ht="14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</row>
    <row r="78" spans="2:83" ht="14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</row>
    <row r="79" spans="2:83" ht="14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</row>
    <row r="80" spans="2:83" ht="14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</row>
    <row r="81" spans="2:83" ht="14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</row>
    <row r="82" spans="2:83" ht="14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</row>
    <row r="83" spans="2:83" ht="14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</row>
    <row r="84" spans="2:83" ht="14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</row>
    <row r="85" spans="2:83" ht="14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</row>
    <row r="86" spans="2:83" ht="14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</row>
    <row r="87" spans="2:83" ht="14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</row>
    <row r="88" spans="2:83" ht="14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</row>
    <row r="89" spans="2:83" ht="14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</row>
    <row r="90" spans="2:83" ht="14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</row>
    <row r="91" spans="2:83" ht="14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</row>
    <row r="92" spans="2:83" ht="14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</row>
    <row r="93" spans="2:83" ht="14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</row>
    <row r="94" spans="2:83" ht="14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</row>
    <row r="95" spans="2:83" ht="14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</row>
    <row r="96" spans="2:83" ht="14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</row>
    <row r="97" spans="2:83" ht="14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</row>
    <row r="98" spans="2:83" ht="14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</row>
  </sheetData>
  <sheetProtection/>
  <mergeCells count="86">
    <mergeCell ref="BT8:CE8"/>
    <mergeCell ref="BE11:BS11"/>
    <mergeCell ref="BT11:CE11"/>
    <mergeCell ref="BZ5:BZ6"/>
    <mergeCell ref="CA5:CA6"/>
    <mergeCell ref="CB5:CB6"/>
    <mergeCell ref="CC5:CC6"/>
    <mergeCell ref="CD5:CD6"/>
    <mergeCell ref="CE5:CE6"/>
    <mergeCell ref="BT5:BT6"/>
    <mergeCell ref="BW3:BY4"/>
    <mergeCell ref="BZ3:CB4"/>
    <mergeCell ref="BU5:BU6"/>
    <mergeCell ref="BV5:BV6"/>
    <mergeCell ref="BW5:BW6"/>
    <mergeCell ref="BX5:BX6"/>
    <mergeCell ref="CC3:CE4"/>
    <mergeCell ref="BE4:BG5"/>
    <mergeCell ref="BH4:BS4"/>
    <mergeCell ref="BH5:BJ5"/>
    <mergeCell ref="BK5:BM5"/>
    <mergeCell ref="BN5:BP5"/>
    <mergeCell ref="BQ5:BS5"/>
    <mergeCell ref="BE3:BS3"/>
    <mergeCell ref="BY5:BY6"/>
    <mergeCell ref="BT3:BV4"/>
    <mergeCell ref="AD8:AR8"/>
    <mergeCell ref="AS8:BD8"/>
    <mergeCell ref="AD11:AR11"/>
    <mergeCell ref="AS11:BD11"/>
    <mergeCell ref="AP5:AR5"/>
    <mergeCell ref="AS5:AS6"/>
    <mergeCell ref="AT5:AT6"/>
    <mergeCell ref="AU5:AU6"/>
    <mergeCell ref="AV5:AV6"/>
    <mergeCell ref="AM5:AO5"/>
    <mergeCell ref="BE8:BS8"/>
    <mergeCell ref="AX5:AX6"/>
    <mergeCell ref="AY5:AY6"/>
    <mergeCell ref="AZ5:AZ6"/>
    <mergeCell ref="BA5:BA6"/>
    <mergeCell ref="BB5:BB6"/>
    <mergeCell ref="BC5:BC6"/>
    <mergeCell ref="BD5:BD6"/>
    <mergeCell ref="AY3:BA4"/>
    <mergeCell ref="BB3:BD4"/>
    <mergeCell ref="AW5:AW6"/>
    <mergeCell ref="AD3:AR3"/>
    <mergeCell ref="AS3:AU4"/>
    <mergeCell ref="AV3:AX4"/>
    <mergeCell ref="AD4:AF5"/>
    <mergeCell ref="AG4:AR4"/>
    <mergeCell ref="AG5:AI5"/>
    <mergeCell ref="AJ5:AL5"/>
    <mergeCell ref="Y5:Y6"/>
    <mergeCell ref="Z5:Z6"/>
    <mergeCell ref="AA5:AA6"/>
    <mergeCell ref="AB5:AB6"/>
    <mergeCell ref="AC5:AC6"/>
    <mergeCell ref="V5:V6"/>
    <mergeCell ref="A44:B44"/>
    <mergeCell ref="C3:Q3"/>
    <mergeCell ref="C8:Q8"/>
    <mergeCell ref="F4:Q4"/>
    <mergeCell ref="F5:H5"/>
    <mergeCell ref="R8:AC8"/>
    <mergeCell ref="C11:Q11"/>
    <mergeCell ref="R11:AC11"/>
    <mergeCell ref="X5:X6"/>
    <mergeCell ref="A3:A6"/>
    <mergeCell ref="B3:B6"/>
    <mergeCell ref="A8:B8"/>
    <mergeCell ref="R5:R6"/>
    <mergeCell ref="W5:W6"/>
    <mergeCell ref="R3:T4"/>
    <mergeCell ref="U3:W4"/>
    <mergeCell ref="A11:B11"/>
    <mergeCell ref="AA3:AC4"/>
    <mergeCell ref="C4:E5"/>
    <mergeCell ref="X3:Z4"/>
    <mergeCell ref="S5:S6"/>
    <mergeCell ref="T5:T6"/>
    <mergeCell ref="U5:U6"/>
    <mergeCell ref="I5:K5"/>
    <mergeCell ref="L5:N5"/>
    <mergeCell ref="O5:Q5"/>
  </mergeCells>
  <printOptions horizontalCentered="1"/>
  <pageMargins left="0" right="0" top="0" bottom="0" header="0.31496062992125984" footer="0.2362204724409449"/>
  <pageSetup firstPageNumber="29" useFirstPageNumber="1" horizontalDpi="600" verticalDpi="600" orientation="landscape" paperSize="9" scale="75" r:id="rId1"/>
  <headerFooter>
    <oddFooter>&amp;C&amp;"Cambria,Regular"&amp;9XII-&amp;P</oddFooter>
  </headerFooter>
  <rowBreaks count="1" manualBreakCount="1">
    <brk id="30" max="109" man="1"/>
  </rowBreaks>
  <colBreaks count="5" manualBreakCount="5">
    <brk id="17" max="46" man="1"/>
    <brk id="29" max="46" man="1"/>
    <brk id="44" max="46" man="1"/>
    <brk id="56" max="46" man="1"/>
    <brk id="71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80" zoomScaleSheetLayoutView="80" workbookViewId="0" topLeftCell="A1">
      <selection activeCell="B7" sqref="B7"/>
    </sheetView>
  </sheetViews>
  <sheetFormatPr defaultColWidth="9.140625" defaultRowHeight="12.75"/>
  <cols>
    <col min="1" max="1" width="8.140625" style="0" customWidth="1"/>
    <col min="2" max="4" width="11.421875" style="0" customWidth="1"/>
    <col min="5" max="6" width="10.8515625" style="0" customWidth="1"/>
    <col min="7" max="7" width="11.57421875" style="0" customWidth="1"/>
    <col min="8" max="10" width="11.421875" style="0" customWidth="1"/>
    <col min="11" max="13" width="10.8515625" style="0" customWidth="1"/>
    <col min="14" max="16" width="11.421875" style="0" customWidth="1"/>
    <col min="17" max="19" width="10.8515625" style="0" customWidth="1"/>
  </cols>
  <sheetData>
    <row r="1" spans="2:19" s="1" customFormat="1" ht="30" customHeight="1">
      <c r="B1" s="23" t="s">
        <v>103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s="3" customFormat="1" ht="19.5" customHeight="1">
      <c r="A2" s="252" t="s">
        <v>27</v>
      </c>
      <c r="B2" s="252" t="s">
        <v>1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3" t="s">
        <v>1</v>
      </c>
      <c r="O2" s="254"/>
      <c r="P2" s="254"/>
      <c r="Q2" s="254"/>
      <c r="R2" s="254"/>
      <c r="S2" s="254"/>
    </row>
    <row r="3" spans="1:19" s="3" customFormat="1" ht="19.5" customHeight="1">
      <c r="A3" s="252"/>
      <c r="B3" s="252" t="s">
        <v>24</v>
      </c>
      <c r="C3" s="252"/>
      <c r="D3" s="252"/>
      <c r="E3" s="252"/>
      <c r="F3" s="252"/>
      <c r="G3" s="252"/>
      <c r="H3" s="252" t="s">
        <v>25</v>
      </c>
      <c r="I3" s="252"/>
      <c r="J3" s="252"/>
      <c r="K3" s="252"/>
      <c r="L3" s="252"/>
      <c r="M3" s="252"/>
      <c r="N3" s="252" t="s">
        <v>26</v>
      </c>
      <c r="O3" s="252"/>
      <c r="P3" s="252"/>
      <c r="Q3" s="252"/>
      <c r="R3" s="252"/>
      <c r="S3" s="252"/>
    </row>
    <row r="4" spans="1:19" s="3" customFormat="1" ht="22.5" customHeight="1">
      <c r="A4" s="252"/>
      <c r="B4" s="252" t="s">
        <v>2</v>
      </c>
      <c r="C4" s="252"/>
      <c r="D4" s="252"/>
      <c r="E4" s="252" t="s">
        <v>3</v>
      </c>
      <c r="F4" s="252"/>
      <c r="G4" s="252"/>
      <c r="H4" s="252" t="s">
        <v>2</v>
      </c>
      <c r="I4" s="252"/>
      <c r="J4" s="252"/>
      <c r="K4" s="252" t="s">
        <v>3</v>
      </c>
      <c r="L4" s="252"/>
      <c r="M4" s="252"/>
      <c r="N4" s="252" t="s">
        <v>2</v>
      </c>
      <c r="O4" s="252"/>
      <c r="P4" s="252"/>
      <c r="Q4" s="252" t="s">
        <v>3</v>
      </c>
      <c r="R4" s="252"/>
      <c r="S4" s="252"/>
    </row>
    <row r="5" spans="1:19" s="3" customFormat="1" ht="22.5" customHeight="1">
      <c r="A5" s="252"/>
      <c r="B5" s="12" t="s">
        <v>5</v>
      </c>
      <c r="C5" s="12" t="s">
        <v>6</v>
      </c>
      <c r="D5" s="12" t="s">
        <v>7</v>
      </c>
      <c r="E5" s="12" t="s">
        <v>5</v>
      </c>
      <c r="F5" s="12" t="s">
        <v>6</v>
      </c>
      <c r="G5" s="12" t="s">
        <v>7</v>
      </c>
      <c r="H5" s="12" t="s">
        <v>5</v>
      </c>
      <c r="I5" s="12" t="s">
        <v>6</v>
      </c>
      <c r="J5" s="12" t="s">
        <v>7</v>
      </c>
      <c r="K5" s="12" t="s">
        <v>5</v>
      </c>
      <c r="L5" s="12" t="s">
        <v>6</v>
      </c>
      <c r="M5" s="12" t="s">
        <v>7</v>
      </c>
      <c r="N5" s="12" t="s">
        <v>5</v>
      </c>
      <c r="O5" s="12" t="s">
        <v>6</v>
      </c>
      <c r="P5" s="12" t="s">
        <v>7</v>
      </c>
      <c r="Q5" s="12" t="s">
        <v>5</v>
      </c>
      <c r="R5" s="12" t="s">
        <v>6</v>
      </c>
      <c r="S5" s="12" t="s">
        <v>7</v>
      </c>
    </row>
    <row r="6" spans="1:19" s="3" customFormat="1" ht="13.5" customHeight="1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  <c r="P6" s="25">
        <v>16</v>
      </c>
      <c r="Q6" s="25">
        <v>17</v>
      </c>
      <c r="R6" s="25">
        <v>18</v>
      </c>
      <c r="S6" s="25">
        <v>19</v>
      </c>
    </row>
    <row r="7" spans="1:19" s="14" customFormat="1" ht="36" customHeight="1">
      <c r="A7" s="21">
        <v>2005</v>
      </c>
      <c r="B7" s="24">
        <v>4423634</v>
      </c>
      <c r="C7" s="24">
        <v>3104976</v>
      </c>
      <c r="D7" s="24">
        <v>7528610</v>
      </c>
      <c r="E7" s="24">
        <v>3007558</v>
      </c>
      <c r="F7" s="24">
        <v>2376341</v>
      </c>
      <c r="G7" s="24">
        <v>5383899</v>
      </c>
      <c r="H7" s="24">
        <v>627962</v>
      </c>
      <c r="I7" s="24">
        <v>388482</v>
      </c>
      <c r="J7" s="24">
        <v>1016444</v>
      </c>
      <c r="K7" s="24">
        <v>368230</v>
      </c>
      <c r="L7" s="24">
        <v>249018</v>
      </c>
      <c r="M7" s="24">
        <v>617248</v>
      </c>
      <c r="N7" s="24">
        <v>228249</v>
      </c>
      <c r="O7" s="24">
        <v>120526</v>
      </c>
      <c r="P7" s="24">
        <v>348775</v>
      </c>
      <c r="Q7" s="24">
        <v>124092</v>
      </c>
      <c r="R7" s="24">
        <v>75989</v>
      </c>
      <c r="S7" s="24">
        <v>200081</v>
      </c>
    </row>
    <row r="8" spans="1:19" s="14" customFormat="1" ht="32.25" customHeight="1">
      <c r="A8" s="21">
        <v>2006</v>
      </c>
      <c r="B8" s="24">
        <v>5020748</v>
      </c>
      <c r="C8" s="24">
        <v>3412045</v>
      </c>
      <c r="D8" s="24">
        <v>8432793</v>
      </c>
      <c r="E8" s="24">
        <v>3507082</v>
      </c>
      <c r="F8" s="24">
        <v>2624376</v>
      </c>
      <c r="G8" s="24">
        <v>6131458</v>
      </c>
      <c r="H8" s="24">
        <v>735321</v>
      </c>
      <c r="I8" s="24">
        <v>441370</v>
      </c>
      <c r="J8" s="24">
        <v>1176691</v>
      </c>
      <c r="K8" s="24">
        <v>465185</v>
      </c>
      <c r="L8" s="24">
        <v>306969</v>
      </c>
      <c r="M8" s="24">
        <v>772154</v>
      </c>
      <c r="N8" s="24">
        <v>244078</v>
      </c>
      <c r="O8" s="24">
        <v>139102</v>
      </c>
      <c r="P8" s="24">
        <v>383180</v>
      </c>
      <c r="Q8" s="24">
        <v>139939</v>
      </c>
      <c r="R8" s="24">
        <v>88276</v>
      </c>
      <c r="S8" s="24">
        <v>228215</v>
      </c>
    </row>
    <row r="9" spans="1:19" s="14" customFormat="1" ht="32.25" customHeight="1">
      <c r="A9" s="21">
        <v>2007</v>
      </c>
      <c r="B9" s="24">
        <v>5186501</v>
      </c>
      <c r="C9" s="24">
        <v>3681654</v>
      </c>
      <c r="D9" s="24">
        <v>8868155</v>
      </c>
      <c r="E9" s="24">
        <v>3666845</v>
      </c>
      <c r="F9" s="24">
        <v>2899333</v>
      </c>
      <c r="G9" s="24">
        <v>6566178</v>
      </c>
      <c r="H9" s="24">
        <v>714190</v>
      </c>
      <c r="I9" s="24">
        <v>456873</v>
      </c>
      <c r="J9" s="24">
        <v>1171063</v>
      </c>
      <c r="K9" s="24">
        <v>474507</v>
      </c>
      <c r="L9" s="24">
        <v>333173</v>
      </c>
      <c r="M9" s="24">
        <v>807680</v>
      </c>
      <c r="N9" s="24">
        <v>261005</v>
      </c>
      <c r="O9" s="24">
        <v>161028</v>
      </c>
      <c r="P9" s="24">
        <v>422033</v>
      </c>
      <c r="Q9" s="24">
        <v>152994</v>
      </c>
      <c r="R9" s="24">
        <v>102083</v>
      </c>
      <c r="S9" s="24">
        <v>255077</v>
      </c>
    </row>
    <row r="10" spans="1:19" s="14" customFormat="1" ht="27.75" customHeight="1">
      <c r="A10" s="21">
        <v>2008</v>
      </c>
      <c r="B10" s="24">
        <v>5652764</v>
      </c>
      <c r="C10" s="24">
        <v>4116807</v>
      </c>
      <c r="D10" s="24">
        <v>9769571</v>
      </c>
      <c r="E10" s="24">
        <v>3863721</v>
      </c>
      <c r="F10" s="24">
        <v>3271583</v>
      </c>
      <c r="G10" s="24">
        <v>7135304</v>
      </c>
      <c r="H10" s="24">
        <v>818129</v>
      </c>
      <c r="I10" s="24">
        <v>542735</v>
      </c>
      <c r="J10" s="24">
        <v>1360864</v>
      </c>
      <c r="K10" s="24">
        <v>493367</v>
      </c>
      <c r="L10" s="24">
        <v>378824</v>
      </c>
      <c r="M10" s="24">
        <v>872191</v>
      </c>
      <c r="N10" s="24">
        <v>315632</v>
      </c>
      <c r="O10" s="24">
        <v>199898</v>
      </c>
      <c r="P10" s="24">
        <v>515530</v>
      </c>
      <c r="Q10" s="24">
        <v>192337</v>
      </c>
      <c r="R10" s="24">
        <v>130247</v>
      </c>
      <c r="S10" s="24">
        <v>322584</v>
      </c>
    </row>
    <row r="11" spans="1:19" s="14" customFormat="1" ht="45" customHeight="1">
      <c r="A11" s="21">
        <v>2009</v>
      </c>
      <c r="B11" s="24">
        <v>6116582</v>
      </c>
      <c r="C11" s="24">
        <v>4435289</v>
      </c>
      <c r="D11" s="24">
        <v>10551871</v>
      </c>
      <c r="E11" s="24">
        <v>4466627</v>
      </c>
      <c r="F11" s="24">
        <v>3578009</v>
      </c>
      <c r="G11" s="24">
        <v>8044636</v>
      </c>
      <c r="H11" s="24">
        <v>867146</v>
      </c>
      <c r="I11" s="24">
        <v>597093</v>
      </c>
      <c r="J11" s="24">
        <v>1464239</v>
      </c>
      <c r="K11" s="24">
        <v>575460</v>
      </c>
      <c r="L11" s="24">
        <v>441324</v>
      </c>
      <c r="M11" s="24">
        <v>1016784</v>
      </c>
      <c r="N11" s="24">
        <v>325082</v>
      </c>
      <c r="O11" s="24">
        <v>217017</v>
      </c>
      <c r="P11" s="24">
        <v>542099</v>
      </c>
      <c r="Q11" s="24">
        <v>212426</v>
      </c>
      <c r="R11" s="24">
        <v>146740</v>
      </c>
      <c r="S11" s="24">
        <v>359166</v>
      </c>
    </row>
    <row r="12" spans="1:19" s="14" customFormat="1" ht="45" customHeight="1">
      <c r="A12" s="21">
        <v>2010</v>
      </c>
      <c r="B12" s="24">
        <v>6060778</v>
      </c>
      <c r="C12" s="24">
        <v>4655497</v>
      </c>
      <c r="D12" s="24">
        <v>10716275</v>
      </c>
      <c r="E12" s="24">
        <v>4404381</v>
      </c>
      <c r="F12" s="24">
        <v>3761276</v>
      </c>
      <c r="G12" s="24">
        <v>8165657</v>
      </c>
      <c r="H12" s="24">
        <v>860710</v>
      </c>
      <c r="I12" s="24">
        <v>623008</v>
      </c>
      <c r="J12" s="24">
        <v>1483718</v>
      </c>
      <c r="K12" s="24">
        <v>573893</v>
      </c>
      <c r="L12" s="24">
        <v>469264</v>
      </c>
      <c r="M12" s="24">
        <v>1043157</v>
      </c>
      <c r="N12" s="24">
        <v>357884</v>
      </c>
      <c r="O12" s="24">
        <v>253644</v>
      </c>
      <c r="P12" s="24">
        <v>611528</v>
      </c>
      <c r="Q12" s="24">
        <v>231890</v>
      </c>
      <c r="R12" s="24">
        <v>174760</v>
      </c>
      <c r="S12" s="24">
        <v>406650</v>
      </c>
    </row>
    <row r="13" spans="1:19" s="14" customFormat="1" ht="45" customHeight="1">
      <c r="A13" s="21">
        <v>2011</v>
      </c>
      <c r="B13" s="24">
        <v>6483461</v>
      </c>
      <c r="C13" s="24">
        <v>5122444</v>
      </c>
      <c r="D13" s="24">
        <v>11614265</v>
      </c>
      <c r="E13" s="24">
        <v>4557363</v>
      </c>
      <c r="F13" s="24">
        <v>4119497</v>
      </c>
      <c r="G13" s="24">
        <v>8683821</v>
      </c>
      <c r="H13" s="24">
        <v>920304</v>
      </c>
      <c r="I13" s="24">
        <v>682877</v>
      </c>
      <c r="J13" s="24">
        <v>1603181</v>
      </c>
      <c r="K13" s="24">
        <v>578789</v>
      </c>
      <c r="L13" s="24">
        <v>519938</v>
      </c>
      <c r="M13" s="24">
        <v>1098727</v>
      </c>
      <c r="N13" s="24">
        <v>369399</v>
      </c>
      <c r="O13" s="24">
        <v>272056</v>
      </c>
      <c r="P13" s="24">
        <v>641455</v>
      </c>
      <c r="Q13" s="24">
        <v>236485</v>
      </c>
      <c r="R13" s="24">
        <v>186174</v>
      </c>
      <c r="S13" s="24">
        <v>422659</v>
      </c>
    </row>
    <row r="14" spans="1:19" s="14" customFormat="1" ht="45" customHeight="1">
      <c r="A14" s="21">
        <v>2012</v>
      </c>
      <c r="B14" s="24">
        <v>7156895</v>
      </c>
      <c r="C14" s="24">
        <v>5556094</v>
      </c>
      <c r="D14" s="24">
        <v>12714273</v>
      </c>
      <c r="E14" s="24">
        <v>5390013</v>
      </c>
      <c r="F14" s="24">
        <v>4644864</v>
      </c>
      <c r="G14" s="24">
        <v>10035729</v>
      </c>
      <c r="H14" s="24">
        <v>1034594</v>
      </c>
      <c r="I14" s="24">
        <v>782233</v>
      </c>
      <c r="J14" s="24">
        <v>1816827</v>
      </c>
      <c r="K14" s="24">
        <v>729658</v>
      </c>
      <c r="L14" s="24">
        <v>631739</v>
      </c>
      <c r="M14" s="24">
        <v>1361397</v>
      </c>
      <c r="N14" s="24">
        <v>409337</v>
      </c>
      <c r="O14" s="24">
        <v>308278</v>
      </c>
      <c r="P14" s="24">
        <v>717615</v>
      </c>
      <c r="Q14" s="24">
        <v>270415</v>
      </c>
      <c r="R14" s="24">
        <v>220189</v>
      </c>
      <c r="S14" s="24">
        <v>490604</v>
      </c>
    </row>
    <row r="15" spans="1:19" s="14" customFormat="1" ht="45" customHeight="1">
      <c r="A15" s="183">
        <v>2013</v>
      </c>
      <c r="B15" s="24">
        <f>Board!AG44+OpenBoard!C15</f>
        <v>7818245</v>
      </c>
      <c r="C15" s="24">
        <f>Board!AH44+OpenBoard!D15</f>
        <v>6150345</v>
      </c>
      <c r="D15" s="24">
        <f>Board!AI44+OpenBoard!E15</f>
        <v>13972830</v>
      </c>
      <c r="E15" s="24">
        <f>Board!AP44+OpenBoard!F15</f>
        <v>5909323</v>
      </c>
      <c r="F15" s="24">
        <f>Board!AQ44+OpenBoard!G15</f>
        <v>5081414</v>
      </c>
      <c r="G15" s="24">
        <f>Board!AR44+OpenBoard!H15</f>
        <v>10993639</v>
      </c>
      <c r="H15" s="24">
        <f>Board!BZ44+OpenBoard!I15</f>
        <v>1229369</v>
      </c>
      <c r="I15" s="24">
        <f>Board!CA44+OpenBoard!J15</f>
        <v>966974</v>
      </c>
      <c r="J15" s="24">
        <f>H15+I15</f>
        <v>2196343</v>
      </c>
      <c r="K15" s="24">
        <f>Board!CI44+OpenBoard!L15</f>
        <v>883754</v>
      </c>
      <c r="L15" s="24">
        <f>Board!CJ44+OpenBoard!M15</f>
        <v>753544</v>
      </c>
      <c r="M15" s="24">
        <f>K15+L15</f>
        <v>1637298</v>
      </c>
      <c r="N15" s="24">
        <f>Board!DS44+OpenBoard!O15</f>
        <v>494733</v>
      </c>
      <c r="O15" s="24">
        <f>Board!DT44+OpenBoard!P15</f>
        <v>393975</v>
      </c>
      <c r="P15" s="24">
        <f>N15+O15</f>
        <v>888708</v>
      </c>
      <c r="Q15" s="24">
        <f>Board!EB44+OpenBoard!R15</f>
        <v>326911</v>
      </c>
      <c r="R15" s="24">
        <f>Board!EC44+OpenBoard!S15</f>
        <v>280040</v>
      </c>
      <c r="S15" s="24">
        <f>Q15+R15</f>
        <v>606951</v>
      </c>
    </row>
  </sheetData>
  <sheetProtection/>
  <mergeCells count="12">
    <mergeCell ref="E4:G4"/>
    <mergeCell ref="H4:J4"/>
    <mergeCell ref="H3:M3"/>
    <mergeCell ref="N3:S3"/>
    <mergeCell ref="A2:A5"/>
    <mergeCell ref="K4:M4"/>
    <mergeCell ref="B2:M2"/>
    <mergeCell ref="B3:G3"/>
    <mergeCell ref="N2:S2"/>
    <mergeCell ref="N4:P4"/>
    <mergeCell ref="Q4:S4"/>
    <mergeCell ref="B4:D4"/>
  </mergeCells>
  <printOptions horizontalCentered="1"/>
  <pageMargins left="0.5905511811023623" right="0.07874015748031496" top="0.7480314960629921" bottom="0.9448818897637796" header="0.31496062992125984" footer="0.5905511811023623"/>
  <pageSetup firstPageNumber="41" useFirstPageNumber="1" horizontalDpi="600" verticalDpi="600" orientation="landscape" paperSize="9" scale="65" r:id="rId1"/>
  <headerFooter alignWithMargins="0">
    <oddFooter>&amp;C&amp;"Cambria,Regular"&amp;9XII-&amp;P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view="pageBreakPreview" zoomScaleSheetLayoutView="100" workbookViewId="0" topLeftCell="A1">
      <selection activeCell="B4" sqref="B4"/>
    </sheetView>
  </sheetViews>
  <sheetFormatPr defaultColWidth="9.140625" defaultRowHeight="12.75"/>
  <cols>
    <col min="1" max="1" width="6.8515625" style="0" customWidth="1"/>
    <col min="2" max="10" width="11.28125" style="0" customWidth="1"/>
  </cols>
  <sheetData>
    <row r="1" spans="1:10" s="1" customFormat="1" ht="30" customHeight="1">
      <c r="A1" s="205" t="s">
        <v>102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s="3" customFormat="1" ht="19.5" customHeight="1">
      <c r="A2" s="255" t="s">
        <v>27</v>
      </c>
      <c r="B2" s="253" t="s">
        <v>24</v>
      </c>
      <c r="C2" s="254"/>
      <c r="D2" s="257"/>
      <c r="E2" s="253" t="s">
        <v>25</v>
      </c>
      <c r="F2" s="254"/>
      <c r="G2" s="257"/>
      <c r="H2" s="253" t="s">
        <v>26</v>
      </c>
      <c r="I2" s="254"/>
      <c r="J2" s="257"/>
    </row>
    <row r="3" spans="1:10" s="3" customFormat="1" ht="22.5" customHeight="1">
      <c r="A3" s="256"/>
      <c r="B3" s="12" t="s">
        <v>5</v>
      </c>
      <c r="C3" s="12" t="s">
        <v>6</v>
      </c>
      <c r="D3" s="12" t="s">
        <v>7</v>
      </c>
      <c r="E3" s="12" t="s">
        <v>5</v>
      </c>
      <c r="F3" s="12" t="s">
        <v>6</v>
      </c>
      <c r="G3" s="12" t="s">
        <v>7</v>
      </c>
      <c r="H3" s="12" t="s">
        <v>5</v>
      </c>
      <c r="I3" s="12" t="s">
        <v>6</v>
      </c>
      <c r="J3" s="12" t="s">
        <v>7</v>
      </c>
    </row>
    <row r="4" spans="1:10" s="14" customFormat="1" ht="45" customHeight="1">
      <c r="A4" s="20">
        <v>2005</v>
      </c>
      <c r="B4" s="16">
        <v>67.9884004870204</v>
      </c>
      <c r="C4" s="16">
        <v>76.5333129789087</v>
      </c>
      <c r="D4" s="16">
        <v>71.51252356012597</v>
      </c>
      <c r="E4" s="16">
        <v>58.63889853207678</v>
      </c>
      <c r="F4" s="16">
        <v>64.10026719384682</v>
      </c>
      <c r="G4" s="16">
        <v>60.726218070056</v>
      </c>
      <c r="H4" s="16">
        <v>54.36694136666536</v>
      </c>
      <c r="I4" s="16">
        <v>63.047807112158374</v>
      </c>
      <c r="J4" s="16">
        <v>57.366783743100854</v>
      </c>
    </row>
    <row r="5" spans="1:10" s="14" customFormat="1" ht="33.75" customHeight="1">
      <c r="A5" s="21">
        <v>2006</v>
      </c>
      <c r="B5" s="16">
        <v>69.85178304109267</v>
      </c>
      <c r="C5" s="16">
        <v>76.91504654833099</v>
      </c>
      <c r="D5" s="16">
        <v>72.70969416657091</v>
      </c>
      <c r="E5" s="16">
        <v>63.26284711030965</v>
      </c>
      <c r="F5" s="16">
        <v>69.54913111448445</v>
      </c>
      <c r="G5" s="16">
        <v>65.62079594387991</v>
      </c>
      <c r="H5" s="16">
        <v>57.33372118748924</v>
      </c>
      <c r="I5" s="16">
        <v>63.461344912366464</v>
      </c>
      <c r="J5" s="16">
        <v>59.558171094524766</v>
      </c>
    </row>
    <row r="6" spans="1:10" s="14" customFormat="1" ht="32.25" customHeight="1">
      <c r="A6" s="21">
        <v>2007</v>
      </c>
      <c r="B6" s="16">
        <v>70.69978391983342</v>
      </c>
      <c r="C6" s="16">
        <v>78.75082775296103</v>
      </c>
      <c r="D6" s="16">
        <v>74.04221058382493</v>
      </c>
      <c r="E6" s="16">
        <v>66.43988294431455</v>
      </c>
      <c r="F6" s="16">
        <v>72.92464207777654</v>
      </c>
      <c r="G6" s="16">
        <v>68.96981631218816</v>
      </c>
      <c r="H6" s="16">
        <v>58.61726786843163</v>
      </c>
      <c r="I6" s="16">
        <v>63.394564920386514</v>
      </c>
      <c r="J6" s="16">
        <v>60.4400603744257</v>
      </c>
    </row>
    <row r="7" spans="1:10" s="14" customFormat="1" ht="39" customHeight="1">
      <c r="A7" s="21">
        <v>2008</v>
      </c>
      <c r="B7" s="16">
        <v>68.35100492431667</v>
      </c>
      <c r="C7" s="16">
        <v>79.46894279960173</v>
      </c>
      <c r="D7" s="16">
        <v>73.03600127375091</v>
      </c>
      <c r="E7" s="16">
        <v>60.30430408896397</v>
      </c>
      <c r="F7" s="16">
        <v>69.79907321252544</v>
      </c>
      <c r="G7" s="16">
        <v>64.09097455734005</v>
      </c>
      <c r="H7" s="16">
        <v>60.9371039691793</v>
      </c>
      <c r="I7" s="16">
        <v>65.15672993226545</v>
      </c>
      <c r="J7" s="16">
        <v>62.573274106259575</v>
      </c>
    </row>
    <row r="8" spans="1:10" s="14" customFormat="1" ht="34.5" customHeight="1">
      <c r="A8" s="21">
        <v>2009</v>
      </c>
      <c r="B8" s="16">
        <v>73.02488546707949</v>
      </c>
      <c r="C8" s="16">
        <v>80.671383533294</v>
      </c>
      <c r="D8" s="16">
        <v>76.23895326241194</v>
      </c>
      <c r="E8" s="16">
        <v>66.36252718688664</v>
      </c>
      <c r="F8" s="16">
        <v>73.91210414458048</v>
      </c>
      <c r="G8" s="16">
        <v>69.44112265825456</v>
      </c>
      <c r="H8" s="16">
        <v>65.34535901710953</v>
      </c>
      <c r="I8" s="16">
        <v>67.61682264523056</v>
      </c>
      <c r="J8" s="16">
        <v>66.25468779687843</v>
      </c>
    </row>
    <row r="9" spans="1:10" s="14" customFormat="1" ht="37.5" customHeight="1">
      <c r="A9" s="21">
        <v>2010</v>
      </c>
      <c r="B9" s="16">
        <f>TS!E12/TS!B12%</f>
        <v>72.67022484572112</v>
      </c>
      <c r="C9" s="16">
        <f>TS!F12/TS!C12%</f>
        <v>80.7921474334534</v>
      </c>
      <c r="D9" s="16">
        <f>TS!G12/TS!D12%</f>
        <v>76.19865111710925</v>
      </c>
      <c r="E9" s="16">
        <f>TS!K12/TS!H12%</f>
        <v>66.67669714537998</v>
      </c>
      <c r="F9" s="16">
        <f>TS!L12/TS!I12%</f>
        <v>75.32230725769172</v>
      </c>
      <c r="G9" s="16">
        <f>TS!M12/TS!J12%</f>
        <v>70.30695859994958</v>
      </c>
      <c r="H9" s="16">
        <f>TS!Q12/TS!N12%</f>
        <v>64.79473795978585</v>
      </c>
      <c r="I9" s="16">
        <f>TS!R12/TS!O12%</f>
        <v>68.8997177145921</v>
      </c>
      <c r="J9" s="16">
        <f>TS!S12/TS!P12%</f>
        <v>66.49736398006306</v>
      </c>
    </row>
    <row r="10" spans="1:10" s="14" customFormat="1" ht="32.25" customHeight="1">
      <c r="A10" s="183">
        <v>2011</v>
      </c>
      <c r="B10" s="16">
        <f>TS!E13/TS!B13%</f>
        <v>70.2921325508089</v>
      </c>
      <c r="C10" s="16">
        <f>TS!F13/TS!C13%</f>
        <v>80.4205375402835</v>
      </c>
      <c r="D10" s="16">
        <f>TS!G13/TS!D13%</f>
        <v>74.76857984556061</v>
      </c>
      <c r="E10" s="16">
        <f>TS!K13/TS!H13%</f>
        <v>62.89106643022305</v>
      </c>
      <c r="F10" s="16">
        <f>TS!L13/TS!I13%</f>
        <v>76.13933402355036</v>
      </c>
      <c r="G10" s="16">
        <f>TS!M13/TS!J13%</f>
        <v>68.53418297746792</v>
      </c>
      <c r="H10" s="16">
        <f>TS!Q13/TS!N13%</f>
        <v>64.01885224377976</v>
      </c>
      <c r="I10" s="16">
        <f>TS!R13/TS!O13%</f>
        <v>68.43223453994766</v>
      </c>
      <c r="J10" s="16">
        <f>TS!S13/TS!P13%</f>
        <v>65.89067042894669</v>
      </c>
    </row>
    <row r="11" spans="1:10" ht="30.75" customHeight="1">
      <c r="A11" s="183">
        <v>2012</v>
      </c>
      <c r="B11" s="16">
        <f>TS!E14/TS!B14%</f>
        <v>75.31217099035267</v>
      </c>
      <c r="C11" s="16">
        <f>TS!F14/TS!C14%</f>
        <v>83.59944954135045</v>
      </c>
      <c r="D11" s="16">
        <f>TS!G14/TS!D14%</f>
        <v>78.93277893277893</v>
      </c>
      <c r="E11" s="16">
        <f>TS!K14/TS!H14%</f>
        <v>70.52602276835164</v>
      </c>
      <c r="F11" s="16">
        <f>TS!L14/TS!I14%</f>
        <v>80.76097531042541</v>
      </c>
      <c r="G11" s="16">
        <f>TS!M14/TS!J14%</f>
        <v>74.93267107985515</v>
      </c>
      <c r="H11" s="16">
        <f>TS!Q14/TS!N14%</f>
        <v>66.06170465899736</v>
      </c>
      <c r="I11" s="16">
        <f>TS!R14/TS!O14%</f>
        <v>71.42546662428067</v>
      </c>
      <c r="J11" s="16">
        <f>TS!S14/TS!P14%</f>
        <v>68.36590650975802</v>
      </c>
    </row>
    <row r="12" spans="1:10" ht="31.5" customHeight="1">
      <c r="A12" s="21">
        <v>2013</v>
      </c>
      <c r="B12" s="16">
        <f>TS!E15/TS!B15%</f>
        <v>75.58375313129737</v>
      </c>
      <c r="C12" s="16">
        <f>TS!F15/TS!C15%</f>
        <v>82.61998310663874</v>
      </c>
      <c r="D12" s="16">
        <f>TS!G15/TS!D15%</f>
        <v>78.67868570647464</v>
      </c>
      <c r="E12" s="16">
        <f>TS!K15/TS!H15%</f>
        <v>71.88679721060153</v>
      </c>
      <c r="F12" s="16">
        <f>TS!L15/TS!I15%</f>
        <v>77.92805184007015</v>
      </c>
      <c r="G12" s="16">
        <f>TS!M15/TS!J15%</f>
        <v>74.54655306570969</v>
      </c>
      <c r="H12" s="16">
        <f>TS!Q15/TS!N15%</f>
        <v>66.07826848017011</v>
      </c>
      <c r="I12" s="16">
        <f>TS!R15/TS!O15%</f>
        <v>71.08065232565518</v>
      </c>
      <c r="J12" s="16">
        <f>TS!S15/TS!P15%</f>
        <v>68.29588571274255</v>
      </c>
    </row>
  </sheetData>
  <sheetProtection/>
  <mergeCells count="5">
    <mergeCell ref="A1:J1"/>
    <mergeCell ref="A2:A3"/>
    <mergeCell ref="B2:D2"/>
    <mergeCell ref="E2:G2"/>
    <mergeCell ref="H2:J2"/>
  </mergeCells>
  <printOptions horizontalCentered="1"/>
  <pageMargins left="0.5905511811023623" right="0.07874015748031496" top="0.7480314960629921" bottom="0.7480314960629921" header="0.31496062992125984" footer="0.31496062992125984"/>
  <pageSetup firstPageNumber="42" useFirstPageNumber="1" horizontalDpi="600" verticalDpi="600" orientation="landscape" paperSize="9" scale="110" r:id="rId1"/>
  <headerFooter alignWithMargins="0">
    <oddFooter>&amp;C&amp;"Cambria,Regular"&amp;9XII-&amp;P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chanderkant</dc:creator>
  <cp:keywords/>
  <dc:description/>
  <cp:lastModifiedBy>Jaishree</cp:lastModifiedBy>
  <cp:lastPrinted>2019-06-11T06:51:01Z</cp:lastPrinted>
  <dcterms:created xsi:type="dcterms:W3CDTF">2006-10-19T05:00:05Z</dcterms:created>
  <dcterms:modified xsi:type="dcterms:W3CDTF">2019-06-11T07:19:02Z</dcterms:modified>
  <cp:category/>
  <cp:version/>
  <cp:contentType/>
  <cp:contentStatus/>
</cp:coreProperties>
</file>