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9735" windowHeight="8445" activeTab="0"/>
  </bookViews>
  <sheets>
    <sheet name="Board" sheetId="1" r:id="rId1"/>
    <sheet name="OpenBoard" sheetId="2" r:id="rId2"/>
    <sheet name="Stream-wise" sheetId="3" r:id="rId3"/>
    <sheet name="TS" sheetId="4" r:id="rId4"/>
    <sheet name="Pass%TS" sheetId="5" r:id="rId5"/>
  </sheets>
  <externalReferences>
    <externalReference r:id="rId8"/>
    <externalReference r:id="rId9"/>
  </externalReferences>
  <definedNames>
    <definedName name="_xlnm.Print_Area" localSheetId="0">'Board'!$A$1:$FZ$48</definedName>
    <definedName name="_xlnm.Print_Area" localSheetId="1">'OpenBoard'!$A$1:$BM$18</definedName>
    <definedName name="_xlnm.Print_Area" localSheetId="4">'Pass%TS'!$A$1:$M$11</definedName>
    <definedName name="_xlnm.Print_Area" localSheetId="2">'Stream-wise'!$A$1:$CE$47</definedName>
    <definedName name="_xlnm.Print_Area" localSheetId="3">'TS'!$A$1:$S$14</definedName>
    <definedName name="_xlnm.Print_Titles" localSheetId="0">'Board'!$A:$B,'Board'!$1:$7</definedName>
    <definedName name="_xlnm.Print_Titles" localSheetId="1">'OpenBoard'!$A:$B</definedName>
    <definedName name="_xlnm.Print_Titles" localSheetId="2">'Stream-wise'!$A:$B,'Stream-wise'!$1:$7</definedName>
    <definedName name="_xlnm.Print_Titles" localSheetId="3">'TS'!$A:$A</definedName>
  </definedNames>
  <calcPr fullCalcOnLoad="1"/>
</workbook>
</file>

<file path=xl/sharedStrings.xml><?xml version="1.0" encoding="utf-8"?>
<sst xmlns="http://schemas.openxmlformats.org/spreadsheetml/2006/main" count="922" uniqueCount="107">
  <si>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</si>
  <si>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</si>
  <si>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</si>
  <si>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</si>
  <si>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</si>
  <si>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</si>
  <si>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</si>
  <si>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</si>
  <si>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</si>
  <si>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</si>
  <si>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</si>
  <si>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</si>
  <si>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</si>
  <si>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</si>
  <si>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</si>
  <si>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</si>
  <si>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</si>
  <si>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</si>
  <si>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</si>
  <si>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</si>
  <si>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</si>
  <si>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</si>
  <si>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</si>
  <si>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Council for the Indian School Certificate Examinations, New Delhi</t>
  </si>
  <si>
    <t>All Categories</t>
  </si>
  <si>
    <t>Scheduled Caste</t>
  </si>
  <si>
    <t>Scheduled Tribe</t>
  </si>
  <si>
    <t>Year</t>
  </si>
  <si>
    <t>Percentage of Students passed with marks</t>
  </si>
  <si>
    <t>Total Number of Students Passed</t>
  </si>
  <si>
    <t>Out of the Total, Number of Students passed with marks</t>
  </si>
  <si>
    <t>75% &amp; above</t>
  </si>
  <si>
    <t>60% to below 75%</t>
  </si>
  <si>
    <t>Other Backward Classes</t>
  </si>
  <si>
    <t>Board of Intermediate Education, Andhra Pradesh</t>
  </si>
  <si>
    <t>Assam Higher Secondary Education Council</t>
  </si>
  <si>
    <t>Bihar Intermediate Education Council</t>
  </si>
  <si>
    <t>Bihar State Madarsa Education Board</t>
  </si>
  <si>
    <t>Chhattisgarh Board of Secondary Education</t>
  </si>
  <si>
    <t>Chhatisgarh Sanskriti Vidya Mandalam</t>
  </si>
  <si>
    <t>Goa Board of Secondary &amp; Higher Secondary Education</t>
  </si>
  <si>
    <t>Board of School Education Haryana, Bhiwani</t>
  </si>
  <si>
    <t>H.P. Board of School Education, Dharamshala</t>
  </si>
  <si>
    <t>J.K State Board of School Education</t>
  </si>
  <si>
    <t>Jharkhand Academic Council, Ranchi</t>
  </si>
  <si>
    <t>Department of Pre-University Education, Karnataka</t>
  </si>
  <si>
    <t>Kerala Board of Higher Secondary Examination</t>
  </si>
  <si>
    <t>Maharashtra State Board of Secondary &amp; Higher Secondary Education</t>
  </si>
  <si>
    <t>Board of Secondary Education, Madhya Pradesh</t>
  </si>
  <si>
    <t>Council of Higher Secondary Education, Imphal, Manipur</t>
  </si>
  <si>
    <t>Meghalaya Board of School Education</t>
  </si>
  <si>
    <t>Mizoram Board of School Education</t>
  </si>
  <si>
    <t>Nagaland Board of School Education</t>
  </si>
  <si>
    <t>Council of Higher Secondary Education, Orissa</t>
  </si>
  <si>
    <t>Punjab School Education Board, Mohali</t>
  </si>
  <si>
    <t>Board of Secondary Education, Rajasthan, Ajmer</t>
  </si>
  <si>
    <t>Tamil Nadu State Board of School Examination</t>
  </si>
  <si>
    <t>Tripura Board of Secondary Education</t>
  </si>
  <si>
    <t>Uttar Pradesh Board of High School &amp; Intermediate Education</t>
  </si>
  <si>
    <t>West Bengal Council of Higher Education, Kolkata</t>
  </si>
  <si>
    <t>Board of Madarsa Education, West Bengal, Kolkata **</t>
  </si>
  <si>
    <t>** Figures pertain to 'fazil' examination which is equivalent to higher secondary examination.</t>
  </si>
  <si>
    <r>
      <t xml:space="preserve">State Open Schooling, </t>
    </r>
    <r>
      <rPr>
        <b/>
        <sz val="11"/>
        <rFont val="Cambria"/>
        <family val="1"/>
      </rPr>
      <t>Assam</t>
    </r>
  </si>
  <si>
    <r>
      <t>Chattisgarh</t>
    </r>
    <r>
      <rPr>
        <sz val="11"/>
        <rFont val="Cambria"/>
        <family val="1"/>
      </rPr>
      <t xml:space="preserve"> State Open School</t>
    </r>
  </si>
  <si>
    <r>
      <t>Madhya Pradesh</t>
    </r>
    <r>
      <rPr>
        <sz val="11"/>
        <rFont val="Cambria"/>
        <family val="1"/>
      </rPr>
      <t xml:space="preserve"> State Open School Board of Secondary Education </t>
    </r>
  </si>
  <si>
    <r>
      <t xml:space="preserve">Rajasthan  </t>
    </r>
    <r>
      <rPr>
        <sz val="11"/>
        <rFont val="Cambria"/>
        <family val="1"/>
      </rPr>
      <t>State Open School, Rajasthan</t>
    </r>
  </si>
  <si>
    <t>Number of Students Passed</t>
  </si>
  <si>
    <t>Arts</t>
  </si>
  <si>
    <t>Commerce</t>
  </si>
  <si>
    <t>Science</t>
  </si>
  <si>
    <t>Vocational</t>
  </si>
  <si>
    <t>All Streams</t>
  </si>
  <si>
    <t>Streams</t>
  </si>
  <si>
    <t xml:space="preserve">Boys </t>
  </si>
  <si>
    <t>RESULTS OF HIGHER SECONDARY EXAMINATION- 2012</t>
  </si>
  <si>
    <t>Statement 1 - HIGHER SECONDARY EXAMINATION RESULTS DURING 2005 - 2012</t>
  </si>
  <si>
    <t>Chhatisgarh Madarsa Board</t>
  </si>
  <si>
    <t>A.P. Open School Society, Hyderabad</t>
  </si>
  <si>
    <t># The Institute is mainly meant for Women, Boys enrolment pertains to wards of the staff.</t>
  </si>
  <si>
    <t>*In Tripura Board of Secondary Education and Chhatisgarh Madrasa Board, figure of 60% and above is recorded in coloum 60% to below 75%.</t>
  </si>
  <si>
    <t>Banasthali Vidyapith, Rajasthan#</t>
  </si>
  <si>
    <t>Gujarat Secondary &amp; Higher Secondary Education Board@</t>
  </si>
  <si>
    <t>Table 3 -Annual and Supplementary Examination Results - Regular &amp; Private Students - All Categories</t>
  </si>
  <si>
    <t>Table 6 -Annual and Supplementary Examination Results - Regular &amp; Private SC Students</t>
  </si>
  <si>
    <t>Table 9 -Annual and Supplementary Examination Results - Regular &amp; Private ST Students</t>
  </si>
  <si>
    <t>Table 10 -Annual and Supplementary Examination Results - Performance-wise-All Categories</t>
  </si>
  <si>
    <t>Table 11 -Annual and Supplementary Examination Results - Performance-wise-SC Students</t>
  </si>
  <si>
    <t>Table 12-Annual and Supplementary Examination Results - Performance-wise-ST Students</t>
  </si>
  <si>
    <t>Table 13 - Higher Secondary Open Examination Board Results</t>
  </si>
  <si>
    <t>Table 14 -High School Open Examination Board Results - Performance-wise-All Categories</t>
  </si>
  <si>
    <t>Table 15 -High School Open Examination Board Results - Performance-wise-SC Students</t>
  </si>
  <si>
    <t>Table 16 -High School Open Examination Board Results - Performance-wise-ST Students</t>
  </si>
  <si>
    <t>Board of School Education Uttarakhand</t>
  </si>
  <si>
    <t>Table 17 -Stream-wise Results Annual &amp; Supplementary - Regular &amp; Private Students - All Categories</t>
  </si>
  <si>
    <t>Table 18 -Share of Pass Out Students in Different Streams - All Categories</t>
  </si>
  <si>
    <t>Table 19 -Stream-wise Results Annual &amp; Supplementary - Regular &amp; Private Students - SC Students</t>
  </si>
  <si>
    <t>Table 20 -Share of Pass Out Students in Different Streams- SC Students</t>
  </si>
  <si>
    <t>Table 21 -Stream-wise Results Annual &amp; Supplementary - Regular &amp; Private Students - ST Students</t>
  </si>
  <si>
    <t>Table 22 -Share of Pass Out Students in Different Streams - ST Students</t>
  </si>
  <si>
    <t>Black cell indicates that either system does not exist or information is not available.</t>
  </si>
  <si>
    <t xml:space="preserve"> @Data repeated from previous year 2011, MHRD</t>
  </si>
  <si>
    <t/>
  </si>
  <si>
    <t>*In Rabindra Mukta Vidyalaya (West Bengal State Open School) , figure of 60% and above is recorded in coloum 60% to below 75%.</t>
  </si>
  <si>
    <t>Tripura Board of Secondary Education*</t>
  </si>
  <si>
    <t>Chhatisgarh Madarsa Board*</t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</si>
  <si>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School)*</t>
    </r>
  </si>
  <si>
    <t>Statement 2 -  HIGHER SECONDARY EXAMINATION PASS PERCENTAGE DURING 2005 - 2012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</si>
</sst>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;\-0;;@"/>
    <numFmt numFmtId="175" formatCode="0.0;\-0.0;;@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Arial"/>
      <family val="2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i/>
      <sz val="11"/>
      <name val="Calibri"/>
      <family val="2"/>
    </font>
    <font>
      <i/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i/>
      <sz val="11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 quotePrefix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right" vertical="center"/>
    </xf>
    <xf numFmtId="0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 quotePrefix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 quotePrefix="1">
      <alignment horizontal="right" vertical="center"/>
      <protection locked="0"/>
    </xf>
    <xf numFmtId="0" fontId="7" fillId="35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 applyProtection="1" quotePrefix="1">
      <alignment horizontal="right" vertical="center"/>
      <protection locked="0"/>
    </xf>
    <xf numFmtId="0" fontId="7" fillId="36" borderId="10" xfId="0" applyFont="1" applyFill="1" applyBorder="1" applyAlignment="1" applyProtection="1">
      <alignment horizontal="right" vertical="center"/>
      <protection locked="0"/>
    </xf>
    <xf numFmtId="0" fontId="7" fillId="36" borderId="10" xfId="0" applyFont="1" applyFill="1" applyBorder="1" applyAlignment="1">
      <alignment horizontal="right" vertical="center"/>
    </xf>
    <xf numFmtId="0" fontId="7" fillId="36" borderId="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right" vertical="center"/>
    </xf>
    <xf numFmtId="0" fontId="7" fillId="37" borderId="10" xfId="0" applyFont="1" applyFill="1" applyBorder="1" applyAlignment="1" applyProtection="1" quotePrefix="1">
      <alignment horizontal="right" vertical="center"/>
      <protection locked="0"/>
    </xf>
    <xf numFmtId="0" fontId="7" fillId="37" borderId="10" xfId="0" applyFont="1" applyFill="1" applyBorder="1" applyAlignment="1" quotePrefix="1">
      <alignment horizontal="right" vertical="center"/>
    </xf>
    <xf numFmtId="0" fontId="7" fillId="37" borderId="10" xfId="0" applyFont="1" applyFill="1" applyBorder="1" applyAlignment="1" applyProtection="1">
      <alignment horizontal="right" vertical="center"/>
      <protection locked="0"/>
    </xf>
    <xf numFmtId="0" fontId="7" fillId="37" borderId="0" xfId="0" applyFont="1" applyFill="1" applyAlignment="1" applyProtection="1">
      <alignment horizontal="right" vertical="center"/>
      <protection locked="0"/>
    </xf>
    <xf numFmtId="0" fontId="7" fillId="37" borderId="11" xfId="0" applyFont="1" applyFill="1" applyBorder="1" applyAlignment="1" applyProtection="1">
      <alignment horizontal="right" vertical="center"/>
      <protection locked="0"/>
    </xf>
    <xf numFmtId="174" fontId="7" fillId="0" borderId="10" xfId="0" applyNumberFormat="1" applyFont="1" applyFill="1" applyBorder="1" applyAlignment="1" applyProtection="1">
      <alignment horizontal="right" vertical="center"/>
      <protection locked="0"/>
    </xf>
    <xf numFmtId="174" fontId="7" fillId="0" borderId="10" xfId="0" applyNumberFormat="1" applyFont="1" applyFill="1" applyBorder="1" applyAlignment="1" quotePrefix="1">
      <alignment horizontal="right" vertical="center"/>
    </xf>
    <xf numFmtId="174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74" fontId="7" fillId="0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 applyProtection="1" quotePrefix="1">
      <alignment horizontal="right"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172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/>
    </xf>
    <xf numFmtId="1" fontId="7" fillId="37" borderId="10" xfId="0" applyNumberFormat="1" applyFont="1" applyFill="1" applyBorder="1" applyAlignment="1" quotePrefix="1">
      <alignment horizontal="right" vertical="center"/>
    </xf>
    <xf numFmtId="1" fontId="7" fillId="37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34" borderId="14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0" fontId="7" fillId="36" borderId="10" xfId="0" applyFont="1" applyFill="1" applyBorder="1" applyAlignment="1" applyProtection="1">
      <alignment horizontal="right" vertical="center"/>
      <protection/>
    </xf>
    <xf numFmtId="172" fontId="7" fillId="36" borderId="10" xfId="0" applyNumberFormat="1" applyFont="1" applyFill="1" applyBorder="1" applyAlignment="1">
      <alignment horizontal="right" vertical="center"/>
    </xf>
    <xf numFmtId="172" fontId="7" fillId="37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37" borderId="10" xfId="0" applyFont="1" applyFill="1" applyBorder="1" applyAlignment="1" applyProtection="1">
      <alignment horizontal="right" vertical="center"/>
      <protection/>
    </xf>
    <xf numFmtId="174" fontId="7" fillId="0" borderId="10" xfId="0" applyNumberFormat="1" applyFont="1" applyFill="1" applyBorder="1" applyAlignment="1" applyProtection="1">
      <alignment horizontal="right" vertical="center"/>
      <protection/>
    </xf>
    <xf numFmtId="175" fontId="7" fillId="0" borderId="10" xfId="0" applyNumberFormat="1" applyFont="1" applyFill="1" applyBorder="1" applyAlignment="1">
      <alignment horizontal="right" vertical="center"/>
    </xf>
    <xf numFmtId="174" fontId="7" fillId="37" borderId="10" xfId="0" applyNumberFormat="1" applyFont="1" applyFill="1" applyBorder="1" applyAlignment="1">
      <alignment horizontal="right" vertical="center"/>
    </xf>
    <xf numFmtId="175" fontId="7" fillId="37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172" fontId="7" fillId="35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36" borderId="0" xfId="0" applyFont="1" applyFill="1" applyBorder="1" applyAlignment="1">
      <alignment horizontal="right" vertical="center"/>
    </xf>
    <xf numFmtId="172" fontId="12" fillId="33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 applyProtection="1" quotePrefix="1">
      <alignment horizontal="right" vertical="center"/>
      <protection locked="0"/>
    </xf>
    <xf numFmtId="0" fontId="7" fillId="37" borderId="17" xfId="0" applyFont="1" applyFill="1" applyBorder="1" applyAlignment="1" quotePrefix="1">
      <alignment horizontal="right" vertical="center"/>
    </xf>
    <xf numFmtId="172" fontId="7" fillId="0" borderId="17" xfId="0" applyNumberFormat="1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 applyProtection="1">
      <alignment horizontal="right" vertical="center"/>
      <protection locked="0"/>
    </xf>
    <xf numFmtId="172" fontId="7" fillId="37" borderId="17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35" borderId="17" xfId="0" applyFont="1" applyFill="1" applyBorder="1" applyAlignment="1">
      <alignment horizontal="right" vertical="center"/>
    </xf>
    <xf numFmtId="172" fontId="7" fillId="0" borderId="17" xfId="0" applyNumberFormat="1" applyFont="1" applyBorder="1" applyAlignment="1">
      <alignment horizontal="right" vertical="center"/>
    </xf>
    <xf numFmtId="174" fontId="21" fillId="0" borderId="0" xfId="0" applyNumberFormat="1" applyFont="1" applyAlignment="1">
      <alignment horizontal="left" vertical="center"/>
    </xf>
    <xf numFmtId="0" fontId="7" fillId="37" borderId="17" xfId="0" applyFont="1" applyFill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72" fontId="6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/>
    </xf>
    <xf numFmtId="1" fontId="57" fillId="37" borderId="10" xfId="0" applyNumberFormat="1" applyFont="1" applyFill="1" applyBorder="1" applyAlignment="1">
      <alignment horizontal="right" vertical="center"/>
    </xf>
    <xf numFmtId="0" fontId="57" fillId="37" borderId="10" xfId="0" applyFont="1" applyFill="1" applyBorder="1" applyAlignment="1">
      <alignment horizontal="right" vertical="center"/>
    </xf>
    <xf numFmtId="1" fontId="7" fillId="37" borderId="10" xfId="0" applyNumberFormat="1" applyFont="1" applyFill="1" applyBorder="1" applyAlignment="1">
      <alignment horizontal="right" vertical="center"/>
    </xf>
    <xf numFmtId="0" fontId="57" fillId="35" borderId="10" xfId="0" applyFont="1" applyFill="1" applyBorder="1" applyAlignment="1">
      <alignment horizontal="right" vertical="center" wrapText="1"/>
    </xf>
    <xf numFmtId="0" fontId="57" fillId="35" borderId="10" xfId="0" applyFont="1" applyFill="1" applyBorder="1" applyAlignment="1">
      <alignment horizontal="right" vertical="center"/>
    </xf>
    <xf numFmtId="172" fontId="7" fillId="37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1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right" vertical="center"/>
    </xf>
    <xf numFmtId="172" fontId="7" fillId="36" borderId="10" xfId="0" applyNumberFormat="1" applyFont="1" applyFill="1" applyBorder="1" applyAlignment="1">
      <alignment horizontal="right" vertical="center"/>
    </xf>
    <xf numFmtId="0" fontId="7" fillId="36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0" fontId="7" fillId="37" borderId="10" xfId="0" applyFont="1" applyFill="1" applyBorder="1" applyAlignment="1">
      <alignment horizontal="right" vertical="center"/>
    </xf>
    <xf numFmtId="1" fontId="7" fillId="37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right" vertical="center"/>
      <protection/>
    </xf>
    <xf numFmtId="172" fontId="7" fillId="0" borderId="10" xfId="0" applyNumberFormat="1" applyFont="1" applyBorder="1" applyAlignment="1">
      <alignment horizontal="right" vertical="center"/>
    </xf>
    <xf numFmtId="0" fontId="7" fillId="38" borderId="10" xfId="0" applyFont="1" applyFill="1" applyBorder="1" applyAlignment="1">
      <alignment horizontal="right" vertical="center"/>
    </xf>
    <xf numFmtId="1" fontId="7" fillId="38" borderId="10" xfId="0" applyNumberFormat="1" applyFont="1" applyFill="1" applyBorder="1" applyAlignment="1">
      <alignment horizontal="right" vertical="center"/>
    </xf>
    <xf numFmtId="172" fontId="7" fillId="38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 applyProtection="1">
      <alignment horizontal="right" vertical="center"/>
      <protection locked="0"/>
    </xf>
    <xf numFmtId="0" fontId="7" fillId="36" borderId="10" xfId="0" applyFont="1" applyFill="1" applyBorder="1" applyAlignment="1" applyProtection="1">
      <alignment horizontal="right" vertical="center"/>
      <protection/>
    </xf>
    <xf numFmtId="0" fontId="7" fillId="37" borderId="10" xfId="0" applyFont="1" applyFill="1" applyBorder="1" applyAlignment="1" applyProtection="1" quotePrefix="1">
      <alignment horizontal="right" vertical="center"/>
      <protection locked="0"/>
    </xf>
    <xf numFmtId="0" fontId="7" fillId="37" borderId="10" xfId="0" applyFont="1" applyFill="1" applyBorder="1" applyAlignment="1" quotePrefix="1">
      <alignment horizontal="right" vertical="center"/>
    </xf>
    <xf numFmtId="0" fontId="7" fillId="37" borderId="1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quotePrefix="1">
      <alignment horizontal="right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" fontId="7" fillId="34" borderId="14" xfId="0" applyNumberFormat="1" applyFont="1" applyFill="1" applyBorder="1" applyAlignment="1">
      <alignment horizontal="right" vertical="center"/>
    </xf>
    <xf numFmtId="1" fontId="7" fillId="34" borderId="15" xfId="0" applyNumberFormat="1" applyFont="1" applyFill="1" applyBorder="1" applyAlignment="1">
      <alignment horizontal="right" vertical="center"/>
    </xf>
    <xf numFmtId="1" fontId="7" fillId="34" borderId="16" xfId="0" applyNumberFormat="1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2" fontId="15" fillId="33" borderId="18" xfId="0" applyNumberFormat="1" applyFont="1" applyFill="1" applyBorder="1" applyAlignment="1">
      <alignment horizontal="center" vertical="center"/>
    </xf>
    <xf numFmtId="172" fontId="15" fillId="33" borderId="19" xfId="0" applyNumberFormat="1" applyFont="1" applyFill="1" applyBorder="1" applyAlignment="1">
      <alignment horizontal="center" vertical="center"/>
    </xf>
    <xf numFmtId="172" fontId="15" fillId="33" borderId="20" xfId="0" applyNumberFormat="1" applyFont="1" applyFill="1" applyBorder="1" applyAlignment="1">
      <alignment horizontal="center" vertical="center"/>
    </xf>
    <xf numFmtId="172" fontId="15" fillId="33" borderId="23" xfId="0" applyNumberFormat="1" applyFont="1" applyFill="1" applyBorder="1" applyAlignment="1">
      <alignment horizontal="center" vertical="center"/>
    </xf>
    <xf numFmtId="172" fontId="15" fillId="33" borderId="0" xfId="0" applyNumberFormat="1" applyFont="1" applyFill="1" applyBorder="1" applyAlignment="1">
      <alignment horizontal="center" vertical="center"/>
    </xf>
    <xf numFmtId="172" fontId="15" fillId="33" borderId="24" xfId="0" applyNumberFormat="1" applyFont="1" applyFill="1" applyBorder="1" applyAlignment="1">
      <alignment horizontal="center" vertical="center"/>
    </xf>
    <xf numFmtId="172" fontId="15" fillId="33" borderId="21" xfId="0" applyNumberFormat="1" applyFont="1" applyFill="1" applyBorder="1" applyAlignment="1">
      <alignment horizontal="center" vertical="center"/>
    </xf>
    <xf numFmtId="172" fontId="15" fillId="33" borderId="12" xfId="0" applyNumberFormat="1" applyFont="1" applyFill="1" applyBorder="1" applyAlignment="1">
      <alignment horizontal="center" vertical="center"/>
    </xf>
    <xf numFmtId="172" fontId="15" fillId="33" borderId="22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Education\Examination%20Result\data2011\Final%20Excel%20sheet%20XII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XII2012-Data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heet1"/>
    </sheetNames>
    <sheetDataSet>
      <sheetData sheetId="0">
        <row r="43">
          <cell r="AG43">
            <v>6233824</v>
          </cell>
          <cell r="AH43">
            <v>4964861</v>
          </cell>
          <cell r="AP43">
            <v>4442145</v>
          </cell>
          <cell r="AQ43">
            <v>4053554</v>
          </cell>
          <cell r="BZ43">
            <v>890474</v>
          </cell>
          <cell r="CA43">
            <v>668381</v>
          </cell>
          <cell r="CI43">
            <v>565582</v>
          </cell>
          <cell r="CJ43">
            <v>512523</v>
          </cell>
          <cell r="DS43">
            <v>354765</v>
          </cell>
          <cell r="DT43">
            <v>258641</v>
          </cell>
          <cell r="EB43">
            <v>227118</v>
          </cell>
          <cell r="EC43">
            <v>177358</v>
          </cell>
        </row>
      </sheetData>
      <sheetData sheetId="1">
        <row r="14">
          <cell r="C14">
            <v>194944</v>
          </cell>
          <cell r="D14">
            <v>117616</v>
          </cell>
          <cell r="F14">
            <v>115218</v>
          </cell>
          <cell r="G14">
            <v>65943</v>
          </cell>
          <cell r="I14">
            <v>29830</v>
          </cell>
          <cell r="J14">
            <v>14496</v>
          </cell>
          <cell r="L14">
            <v>13207</v>
          </cell>
          <cell r="M14">
            <v>7415</v>
          </cell>
          <cell r="O14">
            <v>14634</v>
          </cell>
          <cell r="P14">
            <v>13415</v>
          </cell>
          <cell r="R14">
            <v>9367</v>
          </cell>
          <cell r="S14">
            <v>8816</v>
          </cell>
        </row>
      </sheetData>
      <sheetData sheetId="3">
        <row r="13">
          <cell r="B13">
            <v>6428768</v>
          </cell>
          <cell r="C13">
            <v>5082477</v>
          </cell>
          <cell r="D13">
            <v>11519605</v>
          </cell>
          <cell r="E13">
            <v>4557363</v>
          </cell>
          <cell r="F13">
            <v>4119497</v>
          </cell>
          <cell r="G13">
            <v>8683821</v>
          </cell>
          <cell r="H13">
            <v>920304</v>
          </cell>
          <cell r="I13">
            <v>682877</v>
          </cell>
          <cell r="J13">
            <v>1603181</v>
          </cell>
          <cell r="K13">
            <v>578789</v>
          </cell>
          <cell r="L13">
            <v>519938</v>
          </cell>
          <cell r="M13">
            <v>1098727</v>
          </cell>
          <cell r="N13">
            <v>369399</v>
          </cell>
          <cell r="O13">
            <v>272056</v>
          </cell>
          <cell r="P13">
            <v>641455</v>
          </cell>
          <cell r="Q13">
            <v>236485</v>
          </cell>
          <cell r="R13">
            <v>186174</v>
          </cell>
          <cell r="S13">
            <v>422659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tudentFlow"/>
      <sheetName val="Chart"/>
      <sheetName val="State-wise"/>
      <sheetName val="Sheet1"/>
    </sheetNames>
    <sheetDataSet>
      <sheetData sheetId="0">
        <row r="13">
          <cell r="AP13">
            <v>79471</v>
          </cell>
          <cell r="AQ13">
            <v>75528</v>
          </cell>
          <cell r="AR13">
            <v>154999</v>
          </cell>
          <cell r="CI13">
            <v>6351</v>
          </cell>
          <cell r="CJ13">
            <v>5327</v>
          </cell>
          <cell r="CK13">
            <v>11678</v>
          </cell>
          <cell r="EB13">
            <v>13784</v>
          </cell>
          <cell r="EC13">
            <v>13195</v>
          </cell>
          <cell r="ED13">
            <v>26979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BreakPreview" zoomScale="112" zoomScaleSheetLayoutView="11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3.28125" style="24" customWidth="1"/>
    <col min="2" max="2" width="35.140625" style="13" customWidth="1"/>
    <col min="3" max="3" width="9.28125" style="13" customWidth="1"/>
    <col min="4" max="4" width="9.57421875" style="13" customWidth="1"/>
    <col min="5" max="5" width="10.8515625" style="13" customWidth="1"/>
    <col min="6" max="6" width="9.7109375" style="13" customWidth="1"/>
    <col min="7" max="7" width="9.421875" style="13" bestFit="1" customWidth="1"/>
    <col min="8" max="8" width="10.57421875" style="13" bestFit="1" customWidth="1"/>
    <col min="9" max="10" width="8.140625" style="13" bestFit="1" customWidth="1"/>
    <col min="11" max="11" width="8.140625" style="13" customWidth="1"/>
    <col min="12" max="12" width="9.421875" style="13" customWidth="1"/>
    <col min="13" max="13" width="9.140625" style="13" customWidth="1"/>
    <col min="14" max="14" width="10.57421875" style="13" customWidth="1"/>
    <col min="15" max="15" width="6.8515625" style="13" customWidth="1"/>
    <col min="16" max="16" width="6.28125" style="13" customWidth="1"/>
    <col min="17" max="17" width="6.8515625" style="13" customWidth="1"/>
    <col min="18" max="18" width="9.421875" style="13" customWidth="1"/>
    <col min="19" max="19" width="9.57421875" style="13" customWidth="1"/>
    <col min="20" max="20" width="9.28125" style="13" customWidth="1"/>
    <col min="21" max="21" width="9.00390625" style="13" customWidth="1"/>
    <col min="22" max="22" width="9.140625" style="13" customWidth="1"/>
    <col min="23" max="23" width="8.8515625" style="13" customWidth="1"/>
    <col min="24" max="26" width="8.140625" style="13" customWidth="1"/>
    <col min="27" max="27" width="9.421875" style="13" customWidth="1"/>
    <col min="28" max="28" width="9.140625" style="13" customWidth="1"/>
    <col min="29" max="29" width="9.28125" style="13" customWidth="1"/>
    <col min="30" max="32" width="6.8515625" style="13" customWidth="1"/>
    <col min="33" max="34" width="9.57421875" style="13" customWidth="1"/>
    <col min="35" max="35" width="10.7109375" style="13" customWidth="1"/>
    <col min="36" max="36" width="9.8515625" style="13" customWidth="1"/>
    <col min="37" max="37" width="9.140625" style="13" customWidth="1"/>
    <col min="38" max="38" width="10.57421875" style="13" customWidth="1"/>
    <col min="39" max="39" width="8.140625" style="13" customWidth="1"/>
    <col min="40" max="40" width="8.28125" style="13" customWidth="1"/>
    <col min="41" max="41" width="7.8515625" style="13" customWidth="1"/>
    <col min="42" max="42" width="9.421875" style="13" customWidth="1"/>
    <col min="43" max="43" width="9.140625" style="13" customWidth="1"/>
    <col min="44" max="44" width="10.421875" style="13" customWidth="1"/>
    <col min="45" max="45" width="6.8515625" style="13" customWidth="1"/>
    <col min="46" max="46" width="6.57421875" style="13" customWidth="1"/>
    <col min="47" max="47" width="6.8515625" style="13" customWidth="1"/>
    <col min="48" max="48" width="9.421875" style="13" customWidth="1"/>
    <col min="49" max="49" width="9.57421875" style="13" customWidth="1"/>
    <col min="50" max="50" width="9.28125" style="13" customWidth="1"/>
    <col min="51" max="51" width="9.00390625" style="13" customWidth="1"/>
    <col min="52" max="52" width="9.140625" style="13" customWidth="1"/>
    <col min="53" max="53" width="9.7109375" style="13" customWidth="1"/>
    <col min="54" max="54" width="7.57421875" style="13" customWidth="1"/>
    <col min="55" max="55" width="7.7109375" style="13" customWidth="1"/>
    <col min="56" max="56" width="8.8515625" style="13" customWidth="1"/>
    <col min="57" max="57" width="9.421875" style="13" customWidth="1"/>
    <col min="58" max="58" width="9.140625" style="13" customWidth="1"/>
    <col min="59" max="59" width="9.7109375" style="13" customWidth="1"/>
    <col min="60" max="62" width="6.8515625" style="13" customWidth="1"/>
    <col min="63" max="63" width="8.8515625" style="13" customWidth="1"/>
    <col min="64" max="64" width="9.57421875" style="13" customWidth="1"/>
    <col min="65" max="65" width="9.28125" style="13" customWidth="1"/>
    <col min="66" max="66" width="9.00390625" style="13" customWidth="1"/>
    <col min="67" max="67" width="9.140625" style="13" customWidth="1"/>
    <col min="68" max="68" width="8.8515625" style="13" customWidth="1"/>
    <col min="69" max="69" width="7.57421875" style="13" customWidth="1"/>
    <col min="70" max="70" width="7.7109375" style="13" customWidth="1"/>
    <col min="71" max="71" width="8.8515625" style="13" customWidth="1"/>
    <col min="72" max="72" width="9.421875" style="13" customWidth="1"/>
    <col min="73" max="73" width="9.140625" style="13" customWidth="1"/>
    <col min="74" max="74" width="9.7109375" style="13" customWidth="1"/>
    <col min="75" max="75" width="6.8515625" style="13" customWidth="1"/>
    <col min="76" max="76" width="7.421875" style="13" customWidth="1"/>
    <col min="77" max="77" width="6.8515625" style="13" customWidth="1"/>
    <col min="78" max="78" width="9.8515625" style="13" customWidth="1"/>
    <col min="79" max="79" width="9.57421875" style="13" customWidth="1"/>
    <col min="80" max="80" width="9.28125" style="13" customWidth="1"/>
    <col min="81" max="81" width="9.00390625" style="13" customWidth="1"/>
    <col min="82" max="82" width="9.140625" style="13" customWidth="1"/>
    <col min="83" max="83" width="9.421875" style="13" customWidth="1"/>
    <col min="84" max="84" width="7.57421875" style="13" customWidth="1"/>
    <col min="85" max="85" width="7.7109375" style="13" customWidth="1"/>
    <col min="86" max="86" width="8.8515625" style="13" customWidth="1"/>
    <col min="87" max="87" width="9.421875" style="13" customWidth="1"/>
    <col min="88" max="88" width="9.140625" style="13" customWidth="1"/>
    <col min="89" max="89" width="9.7109375" style="13" customWidth="1"/>
    <col min="90" max="92" width="6.8515625" style="13" customWidth="1"/>
    <col min="93" max="93" width="11.00390625" style="13" customWidth="1"/>
    <col min="94" max="94" width="9.57421875" style="13" customWidth="1"/>
    <col min="95" max="95" width="9.28125" style="13" customWidth="1"/>
    <col min="96" max="96" width="9.00390625" style="13" customWidth="1"/>
    <col min="97" max="97" width="9.140625" style="13" customWidth="1"/>
    <col min="98" max="98" width="8.8515625" style="13" customWidth="1"/>
    <col min="99" max="99" width="8.57421875" style="13" customWidth="1"/>
    <col min="100" max="100" width="7.7109375" style="13" customWidth="1"/>
    <col min="101" max="101" width="8.8515625" style="13" customWidth="1"/>
    <col min="102" max="102" width="9.421875" style="13" customWidth="1"/>
    <col min="103" max="103" width="9.140625" style="13" customWidth="1"/>
    <col min="104" max="104" width="9.7109375" style="13" customWidth="1"/>
    <col min="105" max="107" width="6.8515625" style="13" customWidth="1"/>
    <col min="108" max="108" width="8.8515625" style="13" customWidth="1"/>
    <col min="109" max="109" width="9.57421875" style="13" customWidth="1"/>
    <col min="110" max="110" width="11.57421875" style="13" customWidth="1"/>
    <col min="111" max="111" width="9.00390625" style="13" customWidth="1"/>
    <col min="112" max="112" width="9.140625" style="13" customWidth="1"/>
    <col min="113" max="113" width="10.57421875" style="13" customWidth="1"/>
    <col min="114" max="114" width="7.57421875" style="13" customWidth="1"/>
    <col min="115" max="115" width="7.7109375" style="13" customWidth="1"/>
    <col min="116" max="116" width="10.57421875" style="13" customWidth="1"/>
    <col min="117" max="117" width="9.421875" style="13" customWidth="1"/>
    <col min="118" max="118" width="9.140625" style="13" customWidth="1"/>
    <col min="119" max="119" width="9.7109375" style="13" customWidth="1"/>
    <col min="120" max="122" width="7.8515625" style="13" customWidth="1"/>
    <col min="123" max="123" width="8.8515625" style="13" customWidth="1"/>
    <col min="124" max="124" width="9.57421875" style="13" customWidth="1"/>
    <col min="125" max="125" width="9.28125" style="13" customWidth="1"/>
    <col min="126" max="126" width="9.00390625" style="13" customWidth="1"/>
    <col min="127" max="127" width="9.140625" style="13" customWidth="1"/>
    <col min="128" max="128" width="8.8515625" style="13" customWidth="1"/>
    <col min="129" max="129" width="7.57421875" style="13" customWidth="1"/>
    <col min="130" max="130" width="7.7109375" style="13" customWidth="1"/>
    <col min="131" max="131" width="8.8515625" style="13" customWidth="1"/>
    <col min="132" max="132" width="9.421875" style="13" customWidth="1"/>
    <col min="133" max="133" width="9.140625" style="13" customWidth="1"/>
    <col min="134" max="134" width="9.7109375" style="13" customWidth="1"/>
    <col min="135" max="137" width="6.8515625" style="13" customWidth="1"/>
    <col min="138" max="140" width="9.57421875" style="13" customWidth="1"/>
    <col min="141" max="142" width="8.7109375" style="13" customWidth="1"/>
    <col min="143" max="143" width="9.57421875" style="13" customWidth="1"/>
    <col min="144" max="145" width="9.140625" style="13" bestFit="1" customWidth="1"/>
    <col min="146" max="146" width="10.421875" style="13" customWidth="1"/>
    <col min="147" max="147" width="7.57421875" style="13" customWidth="1"/>
    <col min="148" max="152" width="8.140625" style="13" customWidth="1"/>
    <col min="153" max="155" width="9.57421875" style="13" customWidth="1"/>
    <col min="156" max="157" width="8.7109375" style="13" customWidth="1"/>
    <col min="158" max="158" width="9.57421875" style="13" customWidth="1"/>
    <col min="159" max="160" width="8.7109375" style="13" customWidth="1"/>
    <col min="161" max="161" width="9.57421875" style="13" customWidth="1"/>
    <col min="162" max="167" width="8.140625" style="13" customWidth="1"/>
    <col min="168" max="170" width="9.57421875" style="13" customWidth="1"/>
    <col min="171" max="172" width="8.7109375" style="13" customWidth="1"/>
    <col min="173" max="173" width="9.57421875" style="13" customWidth="1"/>
    <col min="174" max="175" width="8.7109375" style="13" customWidth="1"/>
    <col min="176" max="176" width="9.57421875" style="13" customWidth="1"/>
    <col min="177" max="182" width="8.140625" style="13" customWidth="1"/>
    <col min="183" max="16384" width="9.140625" style="13" customWidth="1"/>
  </cols>
  <sheetData>
    <row r="1" spans="1:170" ht="30" customHeight="1">
      <c r="A1" s="13"/>
      <c r="B1" s="14"/>
      <c r="C1" s="36" t="s">
        <v>74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79" t="str">
        <f>C1</f>
        <v>RESULTS OF HIGHER SECONDARY EXAMINATION- 2012</v>
      </c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 t="str">
        <f>R1</f>
        <v>RESULTS OF HIGHER SECONDARY EXAMINATION- 2012</v>
      </c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 t="str">
        <f>AG1</f>
        <v>RESULTS OF HIGHER SECONDARY EXAMINATION- 2012</v>
      </c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 t="str">
        <f>AV1</f>
        <v>RESULTS OF HIGHER SECONDARY EXAMINATION- 2012</v>
      </c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 t="str">
        <f>BK1</f>
        <v>RESULTS OF HIGHER SECONDARY EXAMINATION- 2012</v>
      </c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 t="str">
        <f>AG1</f>
        <v>RESULTS OF HIGHER SECONDARY EXAMINATION- 2012</v>
      </c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 t="str">
        <f>CO1</f>
        <v>RESULTS OF HIGHER SECONDARY EXAMINATION- 2012</v>
      </c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 t="str">
        <f>DD1</f>
        <v>RESULTS OF HIGHER SECONDARY EXAMINATION- 2012</v>
      </c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36" t="str">
        <f>C1</f>
        <v>RESULTS OF HIGHER SECONDARY EXAMINATION- 2012</v>
      </c>
      <c r="EI1" s="36"/>
      <c r="EJ1" s="36"/>
      <c r="EW1" s="36" t="str">
        <f>C1</f>
        <v>RESULTS OF HIGHER SECONDARY EXAMINATION- 2012</v>
      </c>
      <c r="EX1" s="36"/>
      <c r="EY1" s="36"/>
      <c r="FL1" s="36" t="str">
        <f>C1</f>
        <v>RESULTS OF HIGHER SECONDARY EXAMINATION- 2012</v>
      </c>
      <c r="FM1" s="36"/>
      <c r="FN1" s="36"/>
    </row>
    <row r="2" spans="2:182" s="15" customFormat="1" ht="18" customHeight="1">
      <c r="B2" s="16"/>
      <c r="C2" s="178" t="s">
        <v>12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 t="s">
        <v>13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 t="s">
        <v>82</v>
      </c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 t="s">
        <v>14</v>
      </c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 t="s">
        <v>15</v>
      </c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 t="s">
        <v>83</v>
      </c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 t="s">
        <v>16</v>
      </c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 t="s">
        <v>17</v>
      </c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 t="s">
        <v>84</v>
      </c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40" t="s">
        <v>85</v>
      </c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177" t="s">
        <v>86</v>
      </c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 t="s">
        <v>87</v>
      </c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</row>
    <row r="3" spans="1:182" ht="18" customHeight="1">
      <c r="A3" s="181" t="s">
        <v>18</v>
      </c>
      <c r="B3" s="173" t="s">
        <v>0</v>
      </c>
      <c r="C3" s="173" t="s">
        <v>1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 t="s">
        <v>4</v>
      </c>
      <c r="P3" s="173"/>
      <c r="Q3" s="173"/>
      <c r="R3" s="173" t="s">
        <v>1</v>
      </c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 t="s">
        <v>4</v>
      </c>
      <c r="AE3" s="173"/>
      <c r="AF3" s="173"/>
      <c r="AG3" s="173" t="s">
        <v>1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 t="s">
        <v>4</v>
      </c>
      <c r="AT3" s="173"/>
      <c r="AU3" s="173"/>
      <c r="AV3" s="173" t="s">
        <v>1</v>
      </c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 t="s">
        <v>4</v>
      </c>
      <c r="BI3" s="173"/>
      <c r="BJ3" s="173"/>
      <c r="BK3" s="173" t="s">
        <v>1</v>
      </c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 t="s">
        <v>4</v>
      </c>
      <c r="BX3" s="173"/>
      <c r="BY3" s="173"/>
      <c r="BZ3" s="173" t="s">
        <v>1</v>
      </c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 t="s">
        <v>4</v>
      </c>
      <c r="CM3" s="173"/>
      <c r="CN3" s="173"/>
      <c r="CO3" s="173" t="s">
        <v>1</v>
      </c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 t="s">
        <v>4</v>
      </c>
      <c r="DB3" s="173"/>
      <c r="DC3" s="173"/>
      <c r="DD3" s="173" t="s">
        <v>1</v>
      </c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 t="s">
        <v>4</v>
      </c>
      <c r="DQ3" s="173"/>
      <c r="DR3" s="173"/>
      <c r="DS3" s="173" t="s">
        <v>1</v>
      </c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 t="s">
        <v>4</v>
      </c>
      <c r="EF3" s="173"/>
      <c r="EG3" s="173"/>
      <c r="EH3" s="161" t="s">
        <v>29</v>
      </c>
      <c r="EI3" s="162"/>
      <c r="EJ3" s="163"/>
      <c r="EK3" s="161" t="s">
        <v>30</v>
      </c>
      <c r="EL3" s="162"/>
      <c r="EM3" s="162"/>
      <c r="EN3" s="162"/>
      <c r="EO3" s="162"/>
      <c r="EP3" s="163"/>
      <c r="EQ3" s="161" t="s">
        <v>28</v>
      </c>
      <c r="ER3" s="162"/>
      <c r="ES3" s="162"/>
      <c r="ET3" s="162"/>
      <c r="EU3" s="162"/>
      <c r="EV3" s="163"/>
      <c r="EW3" s="161" t="s">
        <v>29</v>
      </c>
      <c r="EX3" s="162"/>
      <c r="EY3" s="163"/>
      <c r="EZ3" s="161" t="s">
        <v>30</v>
      </c>
      <c r="FA3" s="162"/>
      <c r="FB3" s="162"/>
      <c r="FC3" s="162"/>
      <c r="FD3" s="162"/>
      <c r="FE3" s="163"/>
      <c r="FF3" s="161" t="s">
        <v>28</v>
      </c>
      <c r="FG3" s="162"/>
      <c r="FH3" s="162"/>
      <c r="FI3" s="162"/>
      <c r="FJ3" s="162"/>
      <c r="FK3" s="163"/>
      <c r="FL3" s="161" t="s">
        <v>29</v>
      </c>
      <c r="FM3" s="162"/>
      <c r="FN3" s="163"/>
      <c r="FO3" s="161" t="s">
        <v>30</v>
      </c>
      <c r="FP3" s="162"/>
      <c r="FQ3" s="162"/>
      <c r="FR3" s="162"/>
      <c r="FS3" s="162"/>
      <c r="FT3" s="163"/>
      <c r="FU3" s="161" t="s">
        <v>28</v>
      </c>
      <c r="FV3" s="162"/>
      <c r="FW3" s="162"/>
      <c r="FX3" s="162"/>
      <c r="FY3" s="162"/>
      <c r="FZ3" s="163"/>
    </row>
    <row r="4" spans="1:182" ht="18" customHeight="1">
      <c r="A4" s="181"/>
      <c r="B4" s="173"/>
      <c r="C4" s="173" t="s">
        <v>2</v>
      </c>
      <c r="D4" s="173"/>
      <c r="E4" s="173"/>
      <c r="F4" s="173" t="s">
        <v>3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 t="s">
        <v>2</v>
      </c>
      <c r="S4" s="173"/>
      <c r="T4" s="173"/>
      <c r="U4" s="173" t="s">
        <v>3</v>
      </c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 t="s">
        <v>2</v>
      </c>
      <c r="AH4" s="173"/>
      <c r="AI4" s="173"/>
      <c r="AJ4" s="173" t="s">
        <v>3</v>
      </c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 t="s">
        <v>2</v>
      </c>
      <c r="AW4" s="173"/>
      <c r="AX4" s="173"/>
      <c r="AY4" s="173" t="s">
        <v>3</v>
      </c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 t="s">
        <v>2</v>
      </c>
      <c r="BL4" s="173"/>
      <c r="BM4" s="173"/>
      <c r="BN4" s="173" t="s">
        <v>3</v>
      </c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 t="s">
        <v>2</v>
      </c>
      <c r="CA4" s="173"/>
      <c r="CB4" s="173"/>
      <c r="CC4" s="173" t="s">
        <v>3</v>
      </c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 t="s">
        <v>2</v>
      </c>
      <c r="CP4" s="173"/>
      <c r="CQ4" s="173"/>
      <c r="CR4" s="173" t="s">
        <v>3</v>
      </c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 t="s">
        <v>2</v>
      </c>
      <c r="DE4" s="173"/>
      <c r="DF4" s="173"/>
      <c r="DG4" s="173" t="s">
        <v>3</v>
      </c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 t="s">
        <v>2</v>
      </c>
      <c r="DT4" s="173"/>
      <c r="DU4" s="173"/>
      <c r="DV4" s="173" t="s">
        <v>3</v>
      </c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0"/>
      <c r="EI4" s="171"/>
      <c r="EJ4" s="172"/>
      <c r="EK4" s="164"/>
      <c r="EL4" s="165"/>
      <c r="EM4" s="165"/>
      <c r="EN4" s="165"/>
      <c r="EO4" s="165"/>
      <c r="EP4" s="166"/>
      <c r="EQ4" s="164"/>
      <c r="ER4" s="165"/>
      <c r="ES4" s="165"/>
      <c r="ET4" s="165"/>
      <c r="EU4" s="165"/>
      <c r="EV4" s="166"/>
      <c r="EW4" s="170"/>
      <c r="EX4" s="171"/>
      <c r="EY4" s="172"/>
      <c r="EZ4" s="164"/>
      <c r="FA4" s="165"/>
      <c r="FB4" s="165"/>
      <c r="FC4" s="165"/>
      <c r="FD4" s="165"/>
      <c r="FE4" s="166"/>
      <c r="FF4" s="164"/>
      <c r="FG4" s="165"/>
      <c r="FH4" s="165"/>
      <c r="FI4" s="165"/>
      <c r="FJ4" s="165"/>
      <c r="FK4" s="166"/>
      <c r="FL4" s="170"/>
      <c r="FM4" s="171"/>
      <c r="FN4" s="172"/>
      <c r="FO4" s="164"/>
      <c r="FP4" s="165"/>
      <c r="FQ4" s="165"/>
      <c r="FR4" s="165"/>
      <c r="FS4" s="165"/>
      <c r="FT4" s="166"/>
      <c r="FU4" s="164"/>
      <c r="FV4" s="165"/>
      <c r="FW4" s="165"/>
      <c r="FX4" s="165"/>
      <c r="FY4" s="165"/>
      <c r="FZ4" s="166"/>
    </row>
    <row r="5" spans="1:182" ht="18" customHeight="1">
      <c r="A5" s="181"/>
      <c r="B5" s="173"/>
      <c r="C5" s="173"/>
      <c r="D5" s="173"/>
      <c r="E5" s="173"/>
      <c r="F5" s="173" t="s">
        <v>19</v>
      </c>
      <c r="G5" s="173"/>
      <c r="H5" s="173"/>
      <c r="I5" s="173" t="s">
        <v>20</v>
      </c>
      <c r="J5" s="173"/>
      <c r="K5" s="173"/>
      <c r="L5" s="173" t="s">
        <v>21</v>
      </c>
      <c r="M5" s="173"/>
      <c r="N5" s="173"/>
      <c r="O5" s="173"/>
      <c r="P5" s="173"/>
      <c r="Q5" s="173"/>
      <c r="R5" s="173"/>
      <c r="S5" s="173"/>
      <c r="T5" s="173"/>
      <c r="U5" s="173" t="s">
        <v>19</v>
      </c>
      <c r="V5" s="173"/>
      <c r="W5" s="173"/>
      <c r="X5" s="173" t="s">
        <v>20</v>
      </c>
      <c r="Y5" s="173"/>
      <c r="Z5" s="173"/>
      <c r="AA5" s="173" t="s">
        <v>21</v>
      </c>
      <c r="AB5" s="173"/>
      <c r="AC5" s="173"/>
      <c r="AD5" s="173"/>
      <c r="AE5" s="173"/>
      <c r="AF5" s="173"/>
      <c r="AG5" s="173"/>
      <c r="AH5" s="173"/>
      <c r="AI5" s="173"/>
      <c r="AJ5" s="173" t="s">
        <v>19</v>
      </c>
      <c r="AK5" s="173"/>
      <c r="AL5" s="173"/>
      <c r="AM5" s="173" t="s">
        <v>20</v>
      </c>
      <c r="AN5" s="173"/>
      <c r="AO5" s="173"/>
      <c r="AP5" s="173" t="s">
        <v>21</v>
      </c>
      <c r="AQ5" s="173"/>
      <c r="AR5" s="173"/>
      <c r="AS5" s="173"/>
      <c r="AT5" s="173"/>
      <c r="AU5" s="173"/>
      <c r="AV5" s="173"/>
      <c r="AW5" s="173"/>
      <c r="AX5" s="173"/>
      <c r="AY5" s="173" t="s">
        <v>19</v>
      </c>
      <c r="AZ5" s="173"/>
      <c r="BA5" s="173"/>
      <c r="BB5" s="173" t="s">
        <v>20</v>
      </c>
      <c r="BC5" s="173"/>
      <c r="BD5" s="173"/>
      <c r="BE5" s="173" t="s">
        <v>21</v>
      </c>
      <c r="BF5" s="173"/>
      <c r="BG5" s="173"/>
      <c r="BH5" s="173"/>
      <c r="BI5" s="173"/>
      <c r="BJ5" s="173"/>
      <c r="BK5" s="173"/>
      <c r="BL5" s="173"/>
      <c r="BM5" s="173"/>
      <c r="BN5" s="173" t="s">
        <v>19</v>
      </c>
      <c r="BO5" s="173"/>
      <c r="BP5" s="173"/>
      <c r="BQ5" s="173" t="s">
        <v>20</v>
      </c>
      <c r="BR5" s="173"/>
      <c r="BS5" s="173"/>
      <c r="BT5" s="173" t="s">
        <v>21</v>
      </c>
      <c r="BU5" s="173"/>
      <c r="BV5" s="173"/>
      <c r="BW5" s="173"/>
      <c r="BX5" s="173"/>
      <c r="BY5" s="173"/>
      <c r="BZ5" s="173"/>
      <c r="CA5" s="173"/>
      <c r="CB5" s="173"/>
      <c r="CC5" s="173" t="s">
        <v>19</v>
      </c>
      <c r="CD5" s="173"/>
      <c r="CE5" s="173"/>
      <c r="CF5" s="173" t="s">
        <v>20</v>
      </c>
      <c r="CG5" s="173"/>
      <c r="CH5" s="173"/>
      <c r="CI5" s="173" t="s">
        <v>21</v>
      </c>
      <c r="CJ5" s="173"/>
      <c r="CK5" s="173"/>
      <c r="CL5" s="173"/>
      <c r="CM5" s="173"/>
      <c r="CN5" s="173"/>
      <c r="CO5" s="173"/>
      <c r="CP5" s="173"/>
      <c r="CQ5" s="173"/>
      <c r="CR5" s="173" t="s">
        <v>19</v>
      </c>
      <c r="CS5" s="173"/>
      <c r="CT5" s="173"/>
      <c r="CU5" s="173" t="s">
        <v>20</v>
      </c>
      <c r="CV5" s="173"/>
      <c r="CW5" s="173"/>
      <c r="CX5" s="173" t="s">
        <v>21</v>
      </c>
      <c r="CY5" s="173"/>
      <c r="CZ5" s="173"/>
      <c r="DA5" s="173"/>
      <c r="DB5" s="173"/>
      <c r="DC5" s="173"/>
      <c r="DD5" s="173"/>
      <c r="DE5" s="173"/>
      <c r="DF5" s="173"/>
      <c r="DG5" s="173" t="s">
        <v>19</v>
      </c>
      <c r="DH5" s="173"/>
      <c r="DI5" s="173"/>
      <c r="DJ5" s="173" t="s">
        <v>20</v>
      </c>
      <c r="DK5" s="173"/>
      <c r="DL5" s="173"/>
      <c r="DM5" s="173" t="s">
        <v>21</v>
      </c>
      <c r="DN5" s="173"/>
      <c r="DO5" s="173"/>
      <c r="DP5" s="173"/>
      <c r="DQ5" s="173"/>
      <c r="DR5" s="173"/>
      <c r="DS5" s="173"/>
      <c r="DT5" s="173"/>
      <c r="DU5" s="173"/>
      <c r="DV5" s="173" t="s">
        <v>19</v>
      </c>
      <c r="DW5" s="173"/>
      <c r="DX5" s="173"/>
      <c r="DY5" s="173" t="s">
        <v>20</v>
      </c>
      <c r="DZ5" s="173"/>
      <c r="EA5" s="173"/>
      <c r="EB5" s="173" t="s">
        <v>21</v>
      </c>
      <c r="EC5" s="173"/>
      <c r="ED5" s="173"/>
      <c r="EE5" s="173"/>
      <c r="EF5" s="173"/>
      <c r="EG5" s="173"/>
      <c r="EH5" s="164"/>
      <c r="EI5" s="165"/>
      <c r="EJ5" s="166"/>
      <c r="EK5" s="167" t="s">
        <v>31</v>
      </c>
      <c r="EL5" s="168"/>
      <c r="EM5" s="169"/>
      <c r="EN5" s="167" t="s">
        <v>32</v>
      </c>
      <c r="EO5" s="168"/>
      <c r="EP5" s="169"/>
      <c r="EQ5" s="167" t="s">
        <v>31</v>
      </c>
      <c r="ER5" s="168"/>
      <c r="ES5" s="169"/>
      <c r="ET5" s="167" t="s">
        <v>32</v>
      </c>
      <c r="EU5" s="168"/>
      <c r="EV5" s="169"/>
      <c r="EW5" s="164"/>
      <c r="EX5" s="165"/>
      <c r="EY5" s="166"/>
      <c r="EZ5" s="167" t="s">
        <v>31</v>
      </c>
      <c r="FA5" s="168"/>
      <c r="FB5" s="169"/>
      <c r="FC5" s="167" t="s">
        <v>32</v>
      </c>
      <c r="FD5" s="168"/>
      <c r="FE5" s="169"/>
      <c r="FF5" s="167" t="s">
        <v>31</v>
      </c>
      <c r="FG5" s="168"/>
      <c r="FH5" s="169"/>
      <c r="FI5" s="167" t="s">
        <v>32</v>
      </c>
      <c r="FJ5" s="168"/>
      <c r="FK5" s="169"/>
      <c r="FL5" s="164"/>
      <c r="FM5" s="165"/>
      <c r="FN5" s="166"/>
      <c r="FO5" s="167" t="s">
        <v>31</v>
      </c>
      <c r="FP5" s="168"/>
      <c r="FQ5" s="169"/>
      <c r="FR5" s="167" t="s">
        <v>32</v>
      </c>
      <c r="FS5" s="168"/>
      <c r="FT5" s="169"/>
      <c r="FU5" s="167" t="s">
        <v>31</v>
      </c>
      <c r="FV5" s="168"/>
      <c r="FW5" s="169"/>
      <c r="FX5" s="167" t="s">
        <v>32</v>
      </c>
      <c r="FY5" s="168"/>
      <c r="FZ5" s="169"/>
    </row>
    <row r="6" spans="1:182" ht="18" customHeight="1">
      <c r="A6" s="181"/>
      <c r="B6" s="173"/>
      <c r="C6" s="17" t="s">
        <v>5</v>
      </c>
      <c r="D6" s="17" t="s">
        <v>6</v>
      </c>
      <c r="E6" s="17" t="s">
        <v>7</v>
      </c>
      <c r="F6" s="17" t="s">
        <v>5</v>
      </c>
      <c r="G6" s="17" t="s">
        <v>6</v>
      </c>
      <c r="H6" s="17" t="s">
        <v>7</v>
      </c>
      <c r="I6" s="17" t="s">
        <v>5</v>
      </c>
      <c r="J6" s="17" t="s">
        <v>6</v>
      </c>
      <c r="K6" s="17" t="s">
        <v>7</v>
      </c>
      <c r="L6" s="17" t="s">
        <v>5</v>
      </c>
      <c r="M6" s="17" t="s">
        <v>6</v>
      </c>
      <c r="N6" s="17" t="s">
        <v>7</v>
      </c>
      <c r="O6" s="17" t="s">
        <v>5</v>
      </c>
      <c r="P6" s="17" t="s">
        <v>6</v>
      </c>
      <c r="Q6" s="17" t="s">
        <v>7</v>
      </c>
      <c r="R6" s="17" t="s">
        <v>5</v>
      </c>
      <c r="S6" s="17" t="s">
        <v>6</v>
      </c>
      <c r="T6" s="17" t="s">
        <v>7</v>
      </c>
      <c r="U6" s="17" t="s">
        <v>5</v>
      </c>
      <c r="V6" s="17" t="s">
        <v>6</v>
      </c>
      <c r="W6" s="17" t="s">
        <v>7</v>
      </c>
      <c r="X6" s="17" t="s">
        <v>5</v>
      </c>
      <c r="Y6" s="17" t="s">
        <v>6</v>
      </c>
      <c r="Z6" s="17" t="s">
        <v>7</v>
      </c>
      <c r="AA6" s="17" t="s">
        <v>5</v>
      </c>
      <c r="AB6" s="17" t="s">
        <v>6</v>
      </c>
      <c r="AC6" s="17" t="s">
        <v>7</v>
      </c>
      <c r="AD6" s="17" t="s">
        <v>5</v>
      </c>
      <c r="AE6" s="17" t="s">
        <v>6</v>
      </c>
      <c r="AF6" s="17" t="s">
        <v>7</v>
      </c>
      <c r="AG6" s="17" t="s">
        <v>5</v>
      </c>
      <c r="AH6" s="17" t="s">
        <v>6</v>
      </c>
      <c r="AI6" s="17" t="s">
        <v>7</v>
      </c>
      <c r="AJ6" s="17" t="s">
        <v>5</v>
      </c>
      <c r="AK6" s="17" t="s">
        <v>6</v>
      </c>
      <c r="AL6" s="17" t="s">
        <v>7</v>
      </c>
      <c r="AM6" s="17" t="s">
        <v>5</v>
      </c>
      <c r="AN6" s="17" t="s">
        <v>6</v>
      </c>
      <c r="AO6" s="17" t="s">
        <v>7</v>
      </c>
      <c r="AP6" s="17" t="s">
        <v>5</v>
      </c>
      <c r="AQ6" s="17" t="s">
        <v>6</v>
      </c>
      <c r="AR6" s="17" t="s">
        <v>7</v>
      </c>
      <c r="AS6" s="17" t="s">
        <v>5</v>
      </c>
      <c r="AT6" s="17" t="s">
        <v>6</v>
      </c>
      <c r="AU6" s="17" t="s">
        <v>7</v>
      </c>
      <c r="AV6" s="17" t="s">
        <v>5</v>
      </c>
      <c r="AW6" s="17" t="s">
        <v>6</v>
      </c>
      <c r="AX6" s="17" t="s">
        <v>7</v>
      </c>
      <c r="AY6" s="17" t="s">
        <v>5</v>
      </c>
      <c r="AZ6" s="17" t="s">
        <v>6</v>
      </c>
      <c r="BA6" s="17" t="s">
        <v>7</v>
      </c>
      <c r="BB6" s="17" t="s">
        <v>5</v>
      </c>
      <c r="BC6" s="17" t="s">
        <v>6</v>
      </c>
      <c r="BD6" s="17" t="s">
        <v>7</v>
      </c>
      <c r="BE6" s="17" t="s">
        <v>5</v>
      </c>
      <c r="BF6" s="17" t="s">
        <v>6</v>
      </c>
      <c r="BG6" s="17" t="s">
        <v>7</v>
      </c>
      <c r="BH6" s="17" t="s">
        <v>5</v>
      </c>
      <c r="BI6" s="17" t="s">
        <v>6</v>
      </c>
      <c r="BJ6" s="17" t="s">
        <v>7</v>
      </c>
      <c r="BK6" s="17" t="s">
        <v>5</v>
      </c>
      <c r="BL6" s="17" t="s">
        <v>6</v>
      </c>
      <c r="BM6" s="17" t="s">
        <v>7</v>
      </c>
      <c r="BN6" s="17" t="s">
        <v>5</v>
      </c>
      <c r="BO6" s="17" t="s">
        <v>6</v>
      </c>
      <c r="BP6" s="17" t="s">
        <v>7</v>
      </c>
      <c r="BQ6" s="17" t="s">
        <v>5</v>
      </c>
      <c r="BR6" s="17" t="s">
        <v>6</v>
      </c>
      <c r="BS6" s="17" t="s">
        <v>7</v>
      </c>
      <c r="BT6" s="17" t="s">
        <v>5</v>
      </c>
      <c r="BU6" s="17" t="s">
        <v>6</v>
      </c>
      <c r="BV6" s="17" t="s">
        <v>7</v>
      </c>
      <c r="BW6" s="17" t="s">
        <v>5</v>
      </c>
      <c r="BX6" s="17" t="s">
        <v>6</v>
      </c>
      <c r="BY6" s="17" t="s">
        <v>7</v>
      </c>
      <c r="BZ6" s="17" t="s">
        <v>5</v>
      </c>
      <c r="CA6" s="17" t="s">
        <v>6</v>
      </c>
      <c r="CB6" s="17" t="s">
        <v>7</v>
      </c>
      <c r="CC6" s="17" t="s">
        <v>5</v>
      </c>
      <c r="CD6" s="17" t="s">
        <v>6</v>
      </c>
      <c r="CE6" s="17" t="s">
        <v>7</v>
      </c>
      <c r="CF6" s="17" t="s">
        <v>5</v>
      </c>
      <c r="CG6" s="17" t="s">
        <v>6</v>
      </c>
      <c r="CH6" s="17" t="s">
        <v>7</v>
      </c>
      <c r="CI6" s="17" t="s">
        <v>5</v>
      </c>
      <c r="CJ6" s="17" t="s">
        <v>6</v>
      </c>
      <c r="CK6" s="17" t="s">
        <v>7</v>
      </c>
      <c r="CL6" s="17" t="s">
        <v>5</v>
      </c>
      <c r="CM6" s="17" t="s">
        <v>6</v>
      </c>
      <c r="CN6" s="17" t="s">
        <v>7</v>
      </c>
      <c r="CO6" s="17" t="s">
        <v>5</v>
      </c>
      <c r="CP6" s="17" t="s">
        <v>6</v>
      </c>
      <c r="CQ6" s="17" t="s">
        <v>7</v>
      </c>
      <c r="CR6" s="17" t="s">
        <v>5</v>
      </c>
      <c r="CS6" s="17" t="s">
        <v>6</v>
      </c>
      <c r="CT6" s="17" t="s">
        <v>7</v>
      </c>
      <c r="CU6" s="17" t="s">
        <v>5</v>
      </c>
      <c r="CV6" s="17" t="s">
        <v>6</v>
      </c>
      <c r="CW6" s="17" t="s">
        <v>7</v>
      </c>
      <c r="CX6" s="17" t="s">
        <v>5</v>
      </c>
      <c r="CY6" s="17" t="s">
        <v>6</v>
      </c>
      <c r="CZ6" s="17" t="s">
        <v>7</v>
      </c>
      <c r="DA6" s="17" t="s">
        <v>5</v>
      </c>
      <c r="DB6" s="17" t="s">
        <v>6</v>
      </c>
      <c r="DC6" s="17" t="s">
        <v>7</v>
      </c>
      <c r="DD6" s="17" t="s">
        <v>5</v>
      </c>
      <c r="DE6" s="17" t="s">
        <v>6</v>
      </c>
      <c r="DF6" s="17" t="s">
        <v>7</v>
      </c>
      <c r="DG6" s="17" t="s">
        <v>5</v>
      </c>
      <c r="DH6" s="17" t="s">
        <v>6</v>
      </c>
      <c r="DI6" s="17" t="s">
        <v>7</v>
      </c>
      <c r="DJ6" s="17" t="s">
        <v>5</v>
      </c>
      <c r="DK6" s="17" t="s">
        <v>6</v>
      </c>
      <c r="DL6" s="17" t="s">
        <v>7</v>
      </c>
      <c r="DM6" s="17" t="s">
        <v>5</v>
      </c>
      <c r="DN6" s="17" t="s">
        <v>6</v>
      </c>
      <c r="DO6" s="17" t="s">
        <v>7</v>
      </c>
      <c r="DP6" s="17" t="s">
        <v>5</v>
      </c>
      <c r="DQ6" s="17" t="s">
        <v>6</v>
      </c>
      <c r="DR6" s="17" t="s">
        <v>7</v>
      </c>
      <c r="DS6" s="17" t="s">
        <v>5</v>
      </c>
      <c r="DT6" s="17" t="s">
        <v>6</v>
      </c>
      <c r="DU6" s="17" t="s">
        <v>7</v>
      </c>
      <c r="DV6" s="17" t="s">
        <v>5</v>
      </c>
      <c r="DW6" s="17" t="s">
        <v>6</v>
      </c>
      <c r="DX6" s="17" t="s">
        <v>7</v>
      </c>
      <c r="DY6" s="17" t="s">
        <v>5</v>
      </c>
      <c r="DZ6" s="17" t="s">
        <v>6</v>
      </c>
      <c r="EA6" s="17" t="s">
        <v>7</v>
      </c>
      <c r="EB6" s="17" t="s">
        <v>5</v>
      </c>
      <c r="EC6" s="17" t="s">
        <v>6</v>
      </c>
      <c r="ED6" s="17" t="s">
        <v>7</v>
      </c>
      <c r="EE6" s="17" t="s">
        <v>5</v>
      </c>
      <c r="EF6" s="17" t="s">
        <v>6</v>
      </c>
      <c r="EG6" s="17" t="s">
        <v>7</v>
      </c>
      <c r="EH6" s="17" t="s">
        <v>5</v>
      </c>
      <c r="EI6" s="17" t="s">
        <v>6</v>
      </c>
      <c r="EJ6" s="17" t="s">
        <v>7</v>
      </c>
      <c r="EK6" s="17" t="s">
        <v>5</v>
      </c>
      <c r="EL6" s="17" t="s">
        <v>6</v>
      </c>
      <c r="EM6" s="17" t="s">
        <v>7</v>
      </c>
      <c r="EN6" s="17" t="s">
        <v>5</v>
      </c>
      <c r="EO6" s="17" t="s">
        <v>6</v>
      </c>
      <c r="EP6" s="17" t="s">
        <v>7</v>
      </c>
      <c r="EQ6" s="17" t="s">
        <v>5</v>
      </c>
      <c r="ER6" s="17" t="s">
        <v>6</v>
      </c>
      <c r="ES6" s="17" t="s">
        <v>7</v>
      </c>
      <c r="ET6" s="17" t="s">
        <v>5</v>
      </c>
      <c r="EU6" s="17" t="s">
        <v>6</v>
      </c>
      <c r="EV6" s="17" t="s">
        <v>7</v>
      </c>
      <c r="EW6" s="17" t="s">
        <v>5</v>
      </c>
      <c r="EX6" s="17" t="s">
        <v>6</v>
      </c>
      <c r="EY6" s="17" t="s">
        <v>7</v>
      </c>
      <c r="EZ6" s="17" t="s">
        <v>5</v>
      </c>
      <c r="FA6" s="17" t="s">
        <v>6</v>
      </c>
      <c r="FB6" s="17" t="s">
        <v>7</v>
      </c>
      <c r="FC6" s="17" t="s">
        <v>5</v>
      </c>
      <c r="FD6" s="17" t="s">
        <v>6</v>
      </c>
      <c r="FE6" s="17" t="s">
        <v>7</v>
      </c>
      <c r="FF6" s="17" t="s">
        <v>5</v>
      </c>
      <c r="FG6" s="17" t="s">
        <v>6</v>
      </c>
      <c r="FH6" s="17" t="s">
        <v>7</v>
      </c>
      <c r="FI6" s="17" t="s">
        <v>5</v>
      </c>
      <c r="FJ6" s="17" t="s">
        <v>6</v>
      </c>
      <c r="FK6" s="17" t="s">
        <v>7</v>
      </c>
      <c r="FL6" s="17" t="s">
        <v>5</v>
      </c>
      <c r="FM6" s="17" t="s">
        <v>6</v>
      </c>
      <c r="FN6" s="17" t="s">
        <v>7</v>
      </c>
      <c r="FO6" s="17" t="s">
        <v>5</v>
      </c>
      <c r="FP6" s="17" t="s">
        <v>6</v>
      </c>
      <c r="FQ6" s="17" t="s">
        <v>7</v>
      </c>
      <c r="FR6" s="17" t="s">
        <v>5</v>
      </c>
      <c r="FS6" s="17" t="s">
        <v>6</v>
      </c>
      <c r="FT6" s="17" t="s">
        <v>7</v>
      </c>
      <c r="FU6" s="17" t="s">
        <v>5</v>
      </c>
      <c r="FV6" s="17" t="s">
        <v>6</v>
      </c>
      <c r="FW6" s="17" t="s">
        <v>7</v>
      </c>
      <c r="FX6" s="17" t="s">
        <v>5</v>
      </c>
      <c r="FY6" s="17" t="s">
        <v>6</v>
      </c>
      <c r="FZ6" s="17" t="s">
        <v>7</v>
      </c>
    </row>
    <row r="7" spans="1:182" s="19" customFormat="1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3</v>
      </c>
      <c r="S7" s="18">
        <v>4</v>
      </c>
      <c r="T7" s="18">
        <v>5</v>
      </c>
      <c r="U7" s="18">
        <v>6</v>
      </c>
      <c r="V7" s="18">
        <v>7</v>
      </c>
      <c r="W7" s="18">
        <v>8</v>
      </c>
      <c r="X7" s="18">
        <v>9</v>
      </c>
      <c r="Y7" s="18">
        <v>10</v>
      </c>
      <c r="Z7" s="18">
        <v>11</v>
      </c>
      <c r="AA7" s="18">
        <v>12</v>
      </c>
      <c r="AB7" s="18">
        <v>13</v>
      </c>
      <c r="AC7" s="18">
        <v>14</v>
      </c>
      <c r="AD7" s="18">
        <v>15</v>
      </c>
      <c r="AE7" s="18">
        <v>16</v>
      </c>
      <c r="AF7" s="18">
        <v>17</v>
      </c>
      <c r="AG7" s="18">
        <v>3</v>
      </c>
      <c r="AH7" s="18">
        <v>4</v>
      </c>
      <c r="AI7" s="18">
        <v>5</v>
      </c>
      <c r="AJ7" s="18">
        <v>6</v>
      </c>
      <c r="AK7" s="18">
        <v>7</v>
      </c>
      <c r="AL7" s="18">
        <v>8</v>
      </c>
      <c r="AM7" s="18">
        <v>9</v>
      </c>
      <c r="AN7" s="18">
        <v>10</v>
      </c>
      <c r="AO7" s="18">
        <v>11</v>
      </c>
      <c r="AP7" s="18">
        <v>12</v>
      </c>
      <c r="AQ7" s="18">
        <v>13</v>
      </c>
      <c r="AR7" s="18">
        <v>14</v>
      </c>
      <c r="AS7" s="18">
        <v>15</v>
      </c>
      <c r="AT7" s="18">
        <v>16</v>
      </c>
      <c r="AU7" s="18">
        <v>17</v>
      </c>
      <c r="AV7" s="18">
        <v>3</v>
      </c>
      <c r="AW7" s="18">
        <v>4</v>
      </c>
      <c r="AX7" s="18">
        <v>5</v>
      </c>
      <c r="AY7" s="18">
        <v>6</v>
      </c>
      <c r="AZ7" s="18">
        <v>7</v>
      </c>
      <c r="BA7" s="18">
        <v>8</v>
      </c>
      <c r="BB7" s="18">
        <v>9</v>
      </c>
      <c r="BC7" s="18">
        <v>10</v>
      </c>
      <c r="BD7" s="18">
        <v>11</v>
      </c>
      <c r="BE7" s="18">
        <v>12</v>
      </c>
      <c r="BF7" s="18">
        <v>13</v>
      </c>
      <c r="BG7" s="18">
        <v>14</v>
      </c>
      <c r="BH7" s="18">
        <v>15</v>
      </c>
      <c r="BI7" s="18">
        <v>16</v>
      </c>
      <c r="BJ7" s="18">
        <v>17</v>
      </c>
      <c r="BK7" s="18">
        <v>3</v>
      </c>
      <c r="BL7" s="18">
        <v>4</v>
      </c>
      <c r="BM7" s="18">
        <v>5</v>
      </c>
      <c r="BN7" s="18">
        <v>6</v>
      </c>
      <c r="BO7" s="18">
        <v>7</v>
      </c>
      <c r="BP7" s="18">
        <v>8</v>
      </c>
      <c r="BQ7" s="18">
        <v>9</v>
      </c>
      <c r="BR7" s="18">
        <v>10</v>
      </c>
      <c r="BS7" s="18">
        <v>11</v>
      </c>
      <c r="BT7" s="18">
        <v>12</v>
      </c>
      <c r="BU7" s="18">
        <v>13</v>
      </c>
      <c r="BV7" s="18">
        <v>14</v>
      </c>
      <c r="BW7" s="18">
        <v>15</v>
      </c>
      <c r="BX7" s="18">
        <v>16</v>
      </c>
      <c r="BY7" s="18">
        <v>17</v>
      </c>
      <c r="BZ7" s="18">
        <v>3</v>
      </c>
      <c r="CA7" s="18">
        <v>4</v>
      </c>
      <c r="CB7" s="18">
        <v>5</v>
      </c>
      <c r="CC7" s="18">
        <v>6</v>
      </c>
      <c r="CD7" s="18">
        <v>7</v>
      </c>
      <c r="CE7" s="18">
        <v>8</v>
      </c>
      <c r="CF7" s="18">
        <v>9</v>
      </c>
      <c r="CG7" s="18">
        <v>10</v>
      </c>
      <c r="CH7" s="18">
        <v>11</v>
      </c>
      <c r="CI7" s="18">
        <v>12</v>
      </c>
      <c r="CJ7" s="18">
        <v>13</v>
      </c>
      <c r="CK7" s="18">
        <v>14</v>
      </c>
      <c r="CL7" s="18">
        <v>15</v>
      </c>
      <c r="CM7" s="18">
        <v>16</v>
      </c>
      <c r="CN7" s="18">
        <v>17</v>
      </c>
      <c r="CO7" s="18">
        <v>3</v>
      </c>
      <c r="CP7" s="18">
        <v>4</v>
      </c>
      <c r="CQ7" s="18">
        <v>5</v>
      </c>
      <c r="CR7" s="18">
        <v>6</v>
      </c>
      <c r="CS7" s="18">
        <v>7</v>
      </c>
      <c r="CT7" s="18">
        <v>8</v>
      </c>
      <c r="CU7" s="18">
        <v>9</v>
      </c>
      <c r="CV7" s="18">
        <v>10</v>
      </c>
      <c r="CW7" s="18">
        <v>11</v>
      </c>
      <c r="CX7" s="18">
        <v>12</v>
      </c>
      <c r="CY7" s="18">
        <v>13</v>
      </c>
      <c r="CZ7" s="18">
        <v>14</v>
      </c>
      <c r="DA7" s="18">
        <v>15</v>
      </c>
      <c r="DB7" s="18">
        <v>16</v>
      </c>
      <c r="DC7" s="18">
        <v>17</v>
      </c>
      <c r="DD7" s="18">
        <v>3</v>
      </c>
      <c r="DE7" s="18">
        <v>4</v>
      </c>
      <c r="DF7" s="18">
        <v>5</v>
      </c>
      <c r="DG7" s="18">
        <v>6</v>
      </c>
      <c r="DH7" s="18">
        <v>7</v>
      </c>
      <c r="DI7" s="18">
        <v>8</v>
      </c>
      <c r="DJ7" s="18">
        <v>9</v>
      </c>
      <c r="DK7" s="18">
        <v>10</v>
      </c>
      <c r="DL7" s="18">
        <v>11</v>
      </c>
      <c r="DM7" s="18">
        <v>12</v>
      </c>
      <c r="DN7" s="18">
        <v>13</v>
      </c>
      <c r="DO7" s="18">
        <v>14</v>
      </c>
      <c r="DP7" s="18">
        <v>15</v>
      </c>
      <c r="DQ7" s="18">
        <v>16</v>
      </c>
      <c r="DR7" s="18">
        <v>17</v>
      </c>
      <c r="DS7" s="18">
        <v>3</v>
      </c>
      <c r="DT7" s="18">
        <v>4</v>
      </c>
      <c r="DU7" s="18">
        <v>5</v>
      </c>
      <c r="DV7" s="18">
        <v>6</v>
      </c>
      <c r="DW7" s="18">
        <v>7</v>
      </c>
      <c r="DX7" s="18">
        <v>8</v>
      </c>
      <c r="DY7" s="18">
        <v>9</v>
      </c>
      <c r="DZ7" s="18">
        <v>10</v>
      </c>
      <c r="EA7" s="18">
        <v>11</v>
      </c>
      <c r="EB7" s="18">
        <v>12</v>
      </c>
      <c r="EC7" s="18">
        <v>13</v>
      </c>
      <c r="ED7" s="18">
        <v>14</v>
      </c>
      <c r="EE7" s="18">
        <v>15</v>
      </c>
      <c r="EF7" s="18">
        <v>16</v>
      </c>
      <c r="EG7" s="18">
        <v>17</v>
      </c>
      <c r="EH7" s="33">
        <v>3</v>
      </c>
      <c r="EI7" s="33">
        <v>4</v>
      </c>
      <c r="EJ7" s="33">
        <v>5</v>
      </c>
      <c r="EK7" s="33">
        <v>6</v>
      </c>
      <c r="EL7" s="33">
        <v>7</v>
      </c>
      <c r="EM7" s="33">
        <v>8</v>
      </c>
      <c r="EN7" s="33">
        <v>9</v>
      </c>
      <c r="EO7" s="33">
        <v>10</v>
      </c>
      <c r="EP7" s="33">
        <v>11</v>
      </c>
      <c r="EQ7" s="33">
        <v>12</v>
      </c>
      <c r="ER7" s="33">
        <v>13</v>
      </c>
      <c r="ES7" s="33">
        <v>14</v>
      </c>
      <c r="ET7" s="33">
        <v>15</v>
      </c>
      <c r="EU7" s="33">
        <v>16</v>
      </c>
      <c r="EV7" s="33">
        <v>17</v>
      </c>
      <c r="EW7" s="33">
        <v>3</v>
      </c>
      <c r="EX7" s="33">
        <v>4</v>
      </c>
      <c r="EY7" s="33">
        <v>5</v>
      </c>
      <c r="EZ7" s="33">
        <v>6</v>
      </c>
      <c r="FA7" s="33">
        <v>7</v>
      </c>
      <c r="FB7" s="33">
        <v>8</v>
      </c>
      <c r="FC7" s="33">
        <v>9</v>
      </c>
      <c r="FD7" s="33">
        <v>10</v>
      </c>
      <c r="FE7" s="33">
        <v>11</v>
      </c>
      <c r="FF7" s="33">
        <v>12</v>
      </c>
      <c r="FG7" s="33">
        <v>13</v>
      </c>
      <c r="FH7" s="33">
        <v>14</v>
      </c>
      <c r="FI7" s="33">
        <v>15</v>
      </c>
      <c r="FJ7" s="33">
        <v>16</v>
      </c>
      <c r="FK7" s="33">
        <v>17</v>
      </c>
      <c r="FL7" s="33">
        <v>3</v>
      </c>
      <c r="FM7" s="33">
        <v>4</v>
      </c>
      <c r="FN7" s="33">
        <v>5</v>
      </c>
      <c r="FO7" s="33">
        <v>6</v>
      </c>
      <c r="FP7" s="33">
        <v>7</v>
      </c>
      <c r="FQ7" s="33">
        <v>8</v>
      </c>
      <c r="FR7" s="33">
        <v>9</v>
      </c>
      <c r="FS7" s="33">
        <v>10</v>
      </c>
      <c r="FT7" s="33">
        <v>11</v>
      </c>
      <c r="FU7" s="33">
        <v>12</v>
      </c>
      <c r="FV7" s="33">
        <v>13</v>
      </c>
      <c r="FW7" s="33">
        <v>14</v>
      </c>
      <c r="FX7" s="33">
        <v>15</v>
      </c>
      <c r="FY7" s="33">
        <v>16</v>
      </c>
      <c r="FZ7" s="33">
        <v>17</v>
      </c>
    </row>
    <row r="8" spans="1:182" s="20" customFormat="1" ht="15.75" customHeight="1">
      <c r="A8" s="182" t="s">
        <v>9</v>
      </c>
      <c r="B8" s="182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74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6"/>
      <c r="EW8" s="174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6"/>
      <c r="FL8" s="174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6"/>
    </row>
    <row r="9" spans="1:182" ht="28.5" customHeight="1">
      <c r="A9" s="4">
        <v>1</v>
      </c>
      <c r="B9" s="133" t="s">
        <v>22</v>
      </c>
      <c r="C9" s="54">
        <v>421809</v>
      </c>
      <c r="D9" s="54">
        <v>313855</v>
      </c>
      <c r="E9" s="150">
        <f>C9+D9</f>
        <v>735664</v>
      </c>
      <c r="F9" s="54">
        <v>330763</v>
      </c>
      <c r="G9" s="54">
        <v>276262</v>
      </c>
      <c r="H9" s="140">
        <f>F9+G9</f>
        <v>607025</v>
      </c>
      <c r="I9" s="54">
        <v>23085</v>
      </c>
      <c r="J9" s="54">
        <v>13916</v>
      </c>
      <c r="K9" s="140">
        <f>I9+J9</f>
        <v>37001</v>
      </c>
      <c r="L9" s="54">
        <f aca="true" t="shared" si="0" ref="L9:N10">SUM(F9,I9)</f>
        <v>353848</v>
      </c>
      <c r="M9" s="54">
        <f t="shared" si="0"/>
        <v>290178</v>
      </c>
      <c r="N9" s="54">
        <f t="shared" si="0"/>
        <v>644026</v>
      </c>
      <c r="O9" s="141">
        <f aca="true" t="shared" si="1" ref="O9:Q10">L9/C9*100</f>
        <v>83.88820532515902</v>
      </c>
      <c r="P9" s="141">
        <f t="shared" si="1"/>
        <v>92.45607047840564</v>
      </c>
      <c r="Q9" s="141">
        <f t="shared" si="1"/>
        <v>87.54349811870637</v>
      </c>
      <c r="R9" s="54">
        <v>28026</v>
      </c>
      <c r="S9" s="54">
        <v>13417</v>
      </c>
      <c r="T9" s="140">
        <f>R9+S9</f>
        <v>41443</v>
      </c>
      <c r="U9" s="54">
        <v>10215</v>
      </c>
      <c r="V9" s="54">
        <v>5887</v>
      </c>
      <c r="W9" s="140">
        <f>U9+V9</f>
        <v>16102</v>
      </c>
      <c r="X9" s="54">
        <v>3376</v>
      </c>
      <c r="Y9" s="54">
        <v>1958</v>
      </c>
      <c r="Z9" s="140">
        <f>X9+Y9</f>
        <v>5334</v>
      </c>
      <c r="AA9" s="54">
        <f aca="true" t="shared" si="2" ref="AA9:AC10">SUM(U9,X9)</f>
        <v>13591</v>
      </c>
      <c r="AB9" s="54">
        <f t="shared" si="2"/>
        <v>7845</v>
      </c>
      <c r="AC9" s="54">
        <f t="shared" si="2"/>
        <v>21436</v>
      </c>
      <c r="AD9" s="141">
        <f aca="true" t="shared" si="3" ref="AD9:AF10">IF(R9=0,"",AA9/R9*100)</f>
        <v>48.4942553343324</v>
      </c>
      <c r="AE9" s="141">
        <f t="shared" si="3"/>
        <v>58.47059700380115</v>
      </c>
      <c r="AF9" s="141">
        <f t="shared" si="3"/>
        <v>51.72405472576792</v>
      </c>
      <c r="AG9" s="140">
        <f>C9+R9</f>
        <v>449835</v>
      </c>
      <c r="AH9" s="140">
        <f>D9+S9</f>
        <v>327272</v>
      </c>
      <c r="AI9" s="140">
        <f>AG9+AH9</f>
        <v>777107</v>
      </c>
      <c r="AJ9" s="140">
        <f>F9+U9</f>
        <v>340978</v>
      </c>
      <c r="AK9" s="140">
        <f>G9+V9</f>
        <v>282149</v>
      </c>
      <c r="AL9" s="140">
        <f>AJ9+AK9</f>
        <v>623127</v>
      </c>
      <c r="AM9" s="140">
        <f>I9+X9</f>
        <v>26461</v>
      </c>
      <c r="AN9" s="140">
        <f>J9+Y9</f>
        <v>15874</v>
      </c>
      <c r="AO9" s="140">
        <f>AM9+AN9</f>
        <v>42335</v>
      </c>
      <c r="AP9" s="54">
        <f aca="true" t="shared" si="4" ref="AP9:AR10">SUM(AJ9,AM9)</f>
        <v>367439</v>
      </c>
      <c r="AQ9" s="54">
        <f t="shared" si="4"/>
        <v>298023</v>
      </c>
      <c r="AR9" s="54">
        <f t="shared" si="4"/>
        <v>665462</v>
      </c>
      <c r="AS9" s="141">
        <f aca="true" t="shared" si="5" ref="AS9:AU10">IF(AG9=0,"",AP9/AG9*100)</f>
        <v>81.68306156701902</v>
      </c>
      <c r="AT9" s="141">
        <f t="shared" si="5"/>
        <v>91.06278569507931</v>
      </c>
      <c r="AU9" s="141">
        <f t="shared" si="5"/>
        <v>85.63325256367527</v>
      </c>
      <c r="AV9" s="54">
        <v>30325</v>
      </c>
      <c r="AW9" s="54">
        <v>23954</v>
      </c>
      <c r="AX9" s="140">
        <f>AV9+AW9</f>
        <v>54279</v>
      </c>
      <c r="AY9" s="54">
        <v>23660</v>
      </c>
      <c r="AZ9" s="54">
        <v>20745</v>
      </c>
      <c r="BA9" s="140">
        <f>AY9+AZ9</f>
        <v>44405</v>
      </c>
      <c r="BB9" s="54">
        <v>1760</v>
      </c>
      <c r="BC9" s="54">
        <v>1208</v>
      </c>
      <c r="BD9" s="140">
        <f>BB9+BC9</f>
        <v>2968</v>
      </c>
      <c r="BE9" s="54">
        <f aca="true" t="shared" si="6" ref="BE9:BG10">SUM(AY9,BB9)</f>
        <v>25420</v>
      </c>
      <c r="BF9" s="54">
        <f t="shared" si="6"/>
        <v>21953</v>
      </c>
      <c r="BG9" s="54">
        <f t="shared" si="6"/>
        <v>47373</v>
      </c>
      <c r="BH9" s="141">
        <f aca="true" t="shared" si="7" ref="BH9:BJ10">IF(AV9=0,"",BE9/AV9*100)</f>
        <v>83.8252267106348</v>
      </c>
      <c r="BI9" s="141">
        <f t="shared" si="7"/>
        <v>91.64648910411623</v>
      </c>
      <c r="BJ9" s="141">
        <f t="shared" si="7"/>
        <v>87.27684739954678</v>
      </c>
      <c r="BK9" s="54">
        <v>1360</v>
      </c>
      <c r="BL9" s="54">
        <v>687</v>
      </c>
      <c r="BM9" s="140">
        <f>BK9+BL9</f>
        <v>2047</v>
      </c>
      <c r="BN9" s="54">
        <v>496</v>
      </c>
      <c r="BO9" s="54">
        <v>302</v>
      </c>
      <c r="BP9" s="140">
        <f>BN9+BO9</f>
        <v>798</v>
      </c>
      <c r="BQ9" s="54">
        <v>176</v>
      </c>
      <c r="BR9" s="54">
        <v>112</v>
      </c>
      <c r="BS9" s="140">
        <f>BQ9+BR9</f>
        <v>288</v>
      </c>
      <c r="BT9" s="54">
        <f aca="true" t="shared" si="8" ref="BT9:BV10">SUM(BN9,BQ9)</f>
        <v>672</v>
      </c>
      <c r="BU9" s="54">
        <f t="shared" si="8"/>
        <v>414</v>
      </c>
      <c r="BV9" s="54">
        <f t="shared" si="8"/>
        <v>1086</v>
      </c>
      <c r="BW9" s="141">
        <f aca="true" t="shared" si="9" ref="BW9:BY10">IF(BK9=0,"",BT9/BK9*100)</f>
        <v>49.411764705882355</v>
      </c>
      <c r="BX9" s="141">
        <f t="shared" si="9"/>
        <v>60.26200873362445</v>
      </c>
      <c r="BY9" s="141">
        <f t="shared" si="9"/>
        <v>53.053248656570595</v>
      </c>
      <c r="BZ9" s="140">
        <f>AV9+BK9</f>
        <v>31685</v>
      </c>
      <c r="CA9" s="140">
        <f>AW9+BL9</f>
        <v>24641</v>
      </c>
      <c r="CB9" s="140">
        <f>BZ9+CA9</f>
        <v>56326</v>
      </c>
      <c r="CC9" s="140">
        <f>AY9+BN9</f>
        <v>24156</v>
      </c>
      <c r="CD9" s="140">
        <f>AZ9+BO9</f>
        <v>21047</v>
      </c>
      <c r="CE9" s="140">
        <f>CC9+CD9</f>
        <v>45203</v>
      </c>
      <c r="CF9" s="140">
        <f>BB9+BQ9</f>
        <v>1936</v>
      </c>
      <c r="CG9" s="140">
        <f>BC9+BR9</f>
        <v>1320</v>
      </c>
      <c r="CH9" s="140">
        <f>CF9+CG9</f>
        <v>3256</v>
      </c>
      <c r="CI9" s="54">
        <f aca="true" t="shared" si="10" ref="CI9:CK10">SUM(CC9,CF9)</f>
        <v>26092</v>
      </c>
      <c r="CJ9" s="54">
        <f t="shared" si="10"/>
        <v>22367</v>
      </c>
      <c r="CK9" s="54">
        <f t="shared" si="10"/>
        <v>48459</v>
      </c>
      <c r="CL9" s="141">
        <f aca="true" t="shared" si="11" ref="CL9:CN10">IF(BZ9=0,"",CI9/BZ9*100)</f>
        <v>82.34811424964494</v>
      </c>
      <c r="CM9" s="141">
        <f t="shared" si="11"/>
        <v>90.77147843025851</v>
      </c>
      <c r="CN9" s="141">
        <f t="shared" si="11"/>
        <v>86.03309306536946</v>
      </c>
      <c r="CO9" s="54">
        <v>13679</v>
      </c>
      <c r="CP9" s="54">
        <v>11628</v>
      </c>
      <c r="CQ9" s="140">
        <f>CO9+CP9</f>
        <v>25307</v>
      </c>
      <c r="CR9" s="54">
        <v>9418</v>
      </c>
      <c r="CS9" s="54">
        <v>8309</v>
      </c>
      <c r="CT9" s="140">
        <f>CR9+CS9</f>
        <v>17727</v>
      </c>
      <c r="CU9" s="54">
        <v>1326</v>
      </c>
      <c r="CV9" s="54">
        <v>1263</v>
      </c>
      <c r="CW9" s="140">
        <f>CU9+CV9</f>
        <v>2589</v>
      </c>
      <c r="CX9" s="54">
        <f aca="true" t="shared" si="12" ref="CX9:CZ10">SUM(CR9,CU9)</f>
        <v>10744</v>
      </c>
      <c r="CY9" s="54">
        <f t="shared" si="12"/>
        <v>9572</v>
      </c>
      <c r="CZ9" s="54">
        <f t="shared" si="12"/>
        <v>20316</v>
      </c>
      <c r="DA9" s="141">
        <f aca="true" t="shared" si="13" ref="DA9:DC10">IF(CO9=0,"",CX9/CO9*100)</f>
        <v>78.5437531983332</v>
      </c>
      <c r="DB9" s="141">
        <f t="shared" si="13"/>
        <v>82.3185414516684</v>
      </c>
      <c r="DC9" s="141">
        <f t="shared" si="13"/>
        <v>80.27818390168729</v>
      </c>
      <c r="DD9" s="54">
        <v>1082</v>
      </c>
      <c r="DE9" s="54">
        <v>738</v>
      </c>
      <c r="DF9" s="140">
        <f>DD9+DE9</f>
        <v>1820</v>
      </c>
      <c r="DG9" s="54">
        <v>488</v>
      </c>
      <c r="DH9" s="54">
        <v>345</v>
      </c>
      <c r="DI9" s="140">
        <f>DG9+DH9</f>
        <v>833</v>
      </c>
      <c r="DJ9" s="54">
        <v>172</v>
      </c>
      <c r="DK9" s="54">
        <v>121</v>
      </c>
      <c r="DL9" s="140">
        <f>DJ9+DK9</f>
        <v>293</v>
      </c>
      <c r="DM9" s="54">
        <f aca="true" t="shared" si="14" ref="DM9:DO10">SUM(DG9,DJ9)</f>
        <v>660</v>
      </c>
      <c r="DN9" s="54">
        <f t="shared" si="14"/>
        <v>466</v>
      </c>
      <c r="DO9" s="54">
        <f t="shared" si="14"/>
        <v>1126</v>
      </c>
      <c r="DP9" s="141">
        <f aca="true" t="shared" si="15" ref="DP9:DR10">IF(DD9=0,"",DM9/DD9*100)</f>
        <v>60.998151571164506</v>
      </c>
      <c r="DQ9" s="141">
        <f t="shared" si="15"/>
        <v>63.143631436314365</v>
      </c>
      <c r="DR9" s="141">
        <f t="shared" si="15"/>
        <v>61.86813186813187</v>
      </c>
      <c r="DS9" s="140">
        <f>CO9+DD9</f>
        <v>14761</v>
      </c>
      <c r="DT9" s="140">
        <f>CP9+DE9</f>
        <v>12366</v>
      </c>
      <c r="DU9" s="140">
        <f>DS9+DT9</f>
        <v>27127</v>
      </c>
      <c r="DV9" s="140">
        <f>CR9+DG9</f>
        <v>9906</v>
      </c>
      <c r="DW9" s="140">
        <f>CS9+DH9</f>
        <v>8654</v>
      </c>
      <c r="DX9" s="140">
        <f>DV9+DW9</f>
        <v>18560</v>
      </c>
      <c r="DY9" s="140">
        <f>CU9+DJ9</f>
        <v>1498</v>
      </c>
      <c r="DZ9" s="140">
        <f>CV9+DK9</f>
        <v>1384</v>
      </c>
      <c r="EA9" s="140">
        <f>DY9+DZ9</f>
        <v>2882</v>
      </c>
      <c r="EB9" s="54">
        <f aca="true" t="shared" si="16" ref="EB9:ED10">SUM(DV9,DY9)</f>
        <v>11404</v>
      </c>
      <c r="EC9" s="54">
        <f t="shared" si="16"/>
        <v>10038</v>
      </c>
      <c r="ED9" s="54">
        <f t="shared" si="16"/>
        <v>21442</v>
      </c>
      <c r="EE9" s="141">
        <f aca="true" t="shared" si="17" ref="EE9:EG10">IF(DS9=0,"",EB9/DS9*100)</f>
        <v>77.25763837138405</v>
      </c>
      <c r="EF9" s="141">
        <f t="shared" si="17"/>
        <v>81.17418728772441</v>
      </c>
      <c r="EG9" s="141">
        <f t="shared" si="17"/>
        <v>79.0430198695027</v>
      </c>
      <c r="EH9" s="90">
        <f aca="true" t="shared" si="18" ref="EH9:EJ10">AP9</f>
        <v>367439</v>
      </c>
      <c r="EI9" s="90">
        <f t="shared" si="18"/>
        <v>298023</v>
      </c>
      <c r="EJ9" s="90">
        <f t="shared" si="18"/>
        <v>665462</v>
      </c>
      <c r="EK9" s="90">
        <v>93996</v>
      </c>
      <c r="EL9" s="90">
        <v>90842</v>
      </c>
      <c r="EM9" s="90">
        <f>EK9+EL9</f>
        <v>184838</v>
      </c>
      <c r="EN9" s="90">
        <v>128894</v>
      </c>
      <c r="EO9" s="90">
        <v>109653</v>
      </c>
      <c r="EP9" s="90">
        <f>EN9+EO9</f>
        <v>238547</v>
      </c>
      <c r="EQ9" s="151">
        <f aca="true" t="shared" si="19" ref="EQ9:ES10">EK9/EH9%</f>
        <v>25.581389019674013</v>
      </c>
      <c r="ER9" s="151">
        <f t="shared" si="19"/>
        <v>30.48154001536794</v>
      </c>
      <c r="ES9" s="151">
        <f t="shared" si="19"/>
        <v>27.775891035100425</v>
      </c>
      <c r="ET9" s="151">
        <f aca="true" t="shared" si="20" ref="ET9:EV10">EN9/EH9%</f>
        <v>35.07901991895253</v>
      </c>
      <c r="EU9" s="151">
        <f t="shared" si="20"/>
        <v>36.79346896044936</v>
      </c>
      <c r="EV9" s="151">
        <f t="shared" si="20"/>
        <v>35.84682521316018</v>
      </c>
      <c r="EW9" s="90">
        <f aca="true" t="shared" si="21" ref="EW9:EY10">CI9</f>
        <v>26092</v>
      </c>
      <c r="EX9" s="90">
        <f t="shared" si="21"/>
        <v>22367</v>
      </c>
      <c r="EY9" s="90">
        <f t="shared" si="21"/>
        <v>48459</v>
      </c>
      <c r="EZ9" s="90">
        <v>3591</v>
      </c>
      <c r="FA9" s="90">
        <v>2884</v>
      </c>
      <c r="FB9" s="90">
        <f>EZ9+FA9</f>
        <v>6475</v>
      </c>
      <c r="FC9" s="90">
        <v>8368</v>
      </c>
      <c r="FD9" s="90">
        <v>7718</v>
      </c>
      <c r="FE9" s="90">
        <f>FC9+FD9</f>
        <v>16086</v>
      </c>
      <c r="FF9" s="151">
        <f aca="true" t="shared" si="22" ref="FF9:FH10">EZ9/EW9%</f>
        <v>13.762839184424344</v>
      </c>
      <c r="FG9" s="151">
        <f t="shared" si="22"/>
        <v>12.893995618545178</v>
      </c>
      <c r="FH9" s="151">
        <f t="shared" si="22"/>
        <v>13.361811015497638</v>
      </c>
      <c r="FI9" s="151">
        <f aca="true" t="shared" si="23" ref="FI9:FK10">FC9/EW9%</f>
        <v>32.071132914303234</v>
      </c>
      <c r="FJ9" s="151">
        <f t="shared" si="23"/>
        <v>34.506192158090045</v>
      </c>
      <c r="FK9" s="151">
        <f t="shared" si="23"/>
        <v>33.195072122825486</v>
      </c>
      <c r="FL9" s="90">
        <f aca="true" t="shared" si="24" ref="FL9:FN10">EB9</f>
        <v>11404</v>
      </c>
      <c r="FM9" s="90">
        <f t="shared" si="24"/>
        <v>10038</v>
      </c>
      <c r="FN9" s="90">
        <f t="shared" si="24"/>
        <v>21442</v>
      </c>
      <c r="FO9" s="90">
        <v>1269</v>
      </c>
      <c r="FP9" s="90">
        <v>1221</v>
      </c>
      <c r="FQ9" s="90">
        <f>FO9+FP9</f>
        <v>2490</v>
      </c>
      <c r="FR9" s="90">
        <v>3619</v>
      </c>
      <c r="FS9" s="90">
        <v>3478</v>
      </c>
      <c r="FT9" s="90">
        <f>FR9+FS9</f>
        <v>7097</v>
      </c>
      <c r="FU9" s="151">
        <f aca="true" t="shared" si="25" ref="FU9:FW10">FO9/FL9%</f>
        <v>11.127674500175376</v>
      </c>
      <c r="FV9" s="151">
        <f t="shared" si="25"/>
        <v>12.163777644949194</v>
      </c>
      <c r="FW9" s="151">
        <f t="shared" si="25"/>
        <v>11.612722693778567</v>
      </c>
      <c r="FX9" s="151">
        <f aca="true" t="shared" si="26" ref="FX9:FZ10">FR9/FL9%</f>
        <v>31.734479130129778</v>
      </c>
      <c r="FY9" s="151">
        <f t="shared" si="26"/>
        <v>34.648336321976494</v>
      </c>
      <c r="FZ9" s="151">
        <f t="shared" si="26"/>
        <v>33.098591549295776</v>
      </c>
    </row>
    <row r="10" spans="1:182" ht="34.5" customHeight="1">
      <c r="A10" s="4">
        <v>2</v>
      </c>
      <c r="B10" s="134" t="s">
        <v>23</v>
      </c>
      <c r="C10" s="6">
        <v>31515</v>
      </c>
      <c r="D10" s="6">
        <v>26070</v>
      </c>
      <c r="E10" s="77">
        <f>C10+D10</f>
        <v>57585</v>
      </c>
      <c r="F10" s="6">
        <v>30557</v>
      </c>
      <c r="G10" s="6">
        <v>25711</v>
      </c>
      <c r="H10" s="7">
        <f>F10+G10</f>
        <v>56268</v>
      </c>
      <c r="I10" s="67"/>
      <c r="J10" s="67"/>
      <c r="K10" s="64">
        <f>I10+J10</f>
        <v>0</v>
      </c>
      <c r="L10" s="6">
        <f t="shared" si="0"/>
        <v>30557</v>
      </c>
      <c r="M10" s="6">
        <f t="shared" si="0"/>
        <v>25711</v>
      </c>
      <c r="N10" s="6">
        <f t="shared" si="0"/>
        <v>56268</v>
      </c>
      <c r="O10" s="78">
        <f t="shared" si="1"/>
        <v>96.96017769316198</v>
      </c>
      <c r="P10" s="78">
        <f t="shared" si="1"/>
        <v>98.6229382431914</v>
      </c>
      <c r="Q10" s="78">
        <f t="shared" si="1"/>
        <v>97.71294607970826</v>
      </c>
      <c r="R10" s="6">
        <v>1347</v>
      </c>
      <c r="S10" s="6">
        <v>427</v>
      </c>
      <c r="T10" s="7">
        <f>R10+S10</f>
        <v>1774</v>
      </c>
      <c r="U10" s="6">
        <v>1109</v>
      </c>
      <c r="V10" s="6">
        <v>348</v>
      </c>
      <c r="W10" s="7">
        <f>U10+V10</f>
        <v>1457</v>
      </c>
      <c r="X10" s="81"/>
      <c r="Y10" s="82"/>
      <c r="Z10" s="64">
        <f>X10+Y10</f>
        <v>0</v>
      </c>
      <c r="AA10" s="6">
        <f t="shared" si="2"/>
        <v>1109</v>
      </c>
      <c r="AB10" s="6">
        <f t="shared" si="2"/>
        <v>348</v>
      </c>
      <c r="AC10" s="6">
        <f t="shared" si="2"/>
        <v>1457</v>
      </c>
      <c r="AD10" s="78">
        <f t="shared" si="3"/>
        <v>82.33110616184113</v>
      </c>
      <c r="AE10" s="78">
        <f t="shared" si="3"/>
        <v>81.49882903981265</v>
      </c>
      <c r="AF10" s="78">
        <f t="shared" si="3"/>
        <v>82.13077790304398</v>
      </c>
      <c r="AG10" s="7">
        <f>C10+R10</f>
        <v>32862</v>
      </c>
      <c r="AH10" s="7">
        <f>D10+S10</f>
        <v>26497</v>
      </c>
      <c r="AI10" s="7">
        <f>AG10+AH10</f>
        <v>59359</v>
      </c>
      <c r="AJ10" s="7">
        <f>F10+U10</f>
        <v>31666</v>
      </c>
      <c r="AK10" s="7">
        <f>G10+V10</f>
        <v>26059</v>
      </c>
      <c r="AL10" s="7">
        <f>AJ10+AK10</f>
        <v>57725</v>
      </c>
      <c r="AM10" s="64">
        <f>I10+X10</f>
        <v>0</v>
      </c>
      <c r="AN10" s="64">
        <f>J10+Y10</f>
        <v>0</v>
      </c>
      <c r="AO10" s="64">
        <f>AM10+AN10</f>
        <v>0</v>
      </c>
      <c r="AP10" s="6">
        <f t="shared" si="4"/>
        <v>31666</v>
      </c>
      <c r="AQ10" s="6">
        <f t="shared" si="4"/>
        <v>26059</v>
      </c>
      <c r="AR10" s="6">
        <f t="shared" si="4"/>
        <v>57725</v>
      </c>
      <c r="AS10" s="78">
        <f t="shared" si="5"/>
        <v>96.36053800742499</v>
      </c>
      <c r="AT10" s="78">
        <f t="shared" si="5"/>
        <v>98.34698267728422</v>
      </c>
      <c r="AU10" s="78">
        <f t="shared" si="5"/>
        <v>97.24725820852778</v>
      </c>
      <c r="AV10" s="6">
        <v>1097</v>
      </c>
      <c r="AW10" s="6">
        <v>694</v>
      </c>
      <c r="AX10" s="7">
        <f>AV10+AW10</f>
        <v>1791</v>
      </c>
      <c r="AY10" s="6">
        <v>1056</v>
      </c>
      <c r="AZ10" s="6">
        <v>678</v>
      </c>
      <c r="BA10" s="7">
        <f>AY10+AZ10</f>
        <v>1734</v>
      </c>
      <c r="BB10" s="65"/>
      <c r="BC10" s="65"/>
      <c r="BD10" s="64">
        <f>BB10+BC10</f>
        <v>0</v>
      </c>
      <c r="BE10" s="6">
        <f t="shared" si="6"/>
        <v>1056</v>
      </c>
      <c r="BF10" s="6">
        <f t="shared" si="6"/>
        <v>678</v>
      </c>
      <c r="BG10" s="6">
        <f t="shared" si="6"/>
        <v>1734</v>
      </c>
      <c r="BH10" s="78">
        <f t="shared" si="7"/>
        <v>96.26253418413856</v>
      </c>
      <c r="BI10" s="78">
        <f t="shared" si="7"/>
        <v>97.69452449567724</v>
      </c>
      <c r="BJ10" s="78">
        <f t="shared" si="7"/>
        <v>96.8174204355109</v>
      </c>
      <c r="BK10" s="6">
        <v>66</v>
      </c>
      <c r="BL10" s="6">
        <v>32</v>
      </c>
      <c r="BM10" s="7">
        <f>BK10+BL10</f>
        <v>98</v>
      </c>
      <c r="BN10" s="6">
        <v>47</v>
      </c>
      <c r="BO10" s="6">
        <v>28</v>
      </c>
      <c r="BP10" s="7">
        <f>BN10+BO10</f>
        <v>75</v>
      </c>
      <c r="BQ10" s="65"/>
      <c r="BR10" s="65"/>
      <c r="BS10" s="64">
        <f>BQ10+BR10</f>
        <v>0</v>
      </c>
      <c r="BT10" s="6">
        <f t="shared" si="8"/>
        <v>47</v>
      </c>
      <c r="BU10" s="6">
        <f t="shared" si="8"/>
        <v>28</v>
      </c>
      <c r="BV10" s="6">
        <f t="shared" si="8"/>
        <v>75</v>
      </c>
      <c r="BW10" s="78">
        <f t="shared" si="9"/>
        <v>71.21212121212122</v>
      </c>
      <c r="BX10" s="78">
        <f t="shared" si="9"/>
        <v>87.5</v>
      </c>
      <c r="BY10" s="78">
        <f t="shared" si="9"/>
        <v>76.53061224489795</v>
      </c>
      <c r="BZ10" s="7">
        <f>AV10+BK10</f>
        <v>1163</v>
      </c>
      <c r="CA10" s="7">
        <f>AW10+BL10</f>
        <v>726</v>
      </c>
      <c r="CB10" s="7">
        <f>BZ10+CA10</f>
        <v>1889</v>
      </c>
      <c r="CC10" s="7">
        <f>AY10+BN10</f>
        <v>1103</v>
      </c>
      <c r="CD10" s="7">
        <f>AZ10+BO10</f>
        <v>706</v>
      </c>
      <c r="CE10" s="7">
        <f>CC10+CD10</f>
        <v>1809</v>
      </c>
      <c r="CF10" s="64">
        <f>BB10+BQ10</f>
        <v>0</v>
      </c>
      <c r="CG10" s="64">
        <f>BC10+BR10</f>
        <v>0</v>
      </c>
      <c r="CH10" s="64">
        <f>CF10+CG10</f>
        <v>0</v>
      </c>
      <c r="CI10" s="6">
        <f t="shared" si="10"/>
        <v>1103</v>
      </c>
      <c r="CJ10" s="6">
        <f t="shared" si="10"/>
        <v>706</v>
      </c>
      <c r="CK10" s="6">
        <f t="shared" si="10"/>
        <v>1809</v>
      </c>
      <c r="CL10" s="78">
        <f t="shared" si="11"/>
        <v>94.84092863284609</v>
      </c>
      <c r="CM10" s="78">
        <f t="shared" si="11"/>
        <v>97.2451790633609</v>
      </c>
      <c r="CN10" s="78">
        <f t="shared" si="11"/>
        <v>95.7649550026469</v>
      </c>
      <c r="CO10" s="6">
        <v>895</v>
      </c>
      <c r="CP10" s="6">
        <v>925</v>
      </c>
      <c r="CQ10" s="7">
        <f>CO10+CP10</f>
        <v>1820</v>
      </c>
      <c r="CR10" s="6">
        <v>831</v>
      </c>
      <c r="CS10" s="6">
        <v>894</v>
      </c>
      <c r="CT10" s="7">
        <f>CR10+CS10</f>
        <v>1725</v>
      </c>
      <c r="CU10" s="65"/>
      <c r="CV10" s="65"/>
      <c r="CW10" s="64">
        <f>CU10+CV10</f>
        <v>0</v>
      </c>
      <c r="CX10" s="6">
        <f t="shared" si="12"/>
        <v>831</v>
      </c>
      <c r="CY10" s="6">
        <f t="shared" si="12"/>
        <v>894</v>
      </c>
      <c r="CZ10" s="6">
        <f t="shared" si="12"/>
        <v>1725</v>
      </c>
      <c r="DA10" s="78">
        <f t="shared" si="13"/>
        <v>92.84916201117318</v>
      </c>
      <c r="DB10" s="78">
        <f t="shared" si="13"/>
        <v>96.64864864864865</v>
      </c>
      <c r="DC10" s="78">
        <f t="shared" si="13"/>
        <v>94.78021978021978</v>
      </c>
      <c r="DD10" s="6">
        <v>85</v>
      </c>
      <c r="DE10" s="6">
        <v>47</v>
      </c>
      <c r="DF10" s="7">
        <f>DD10+DE10</f>
        <v>132</v>
      </c>
      <c r="DG10" s="6">
        <v>66</v>
      </c>
      <c r="DH10" s="6">
        <v>32</v>
      </c>
      <c r="DI10" s="7">
        <f>DG10+DH10</f>
        <v>98</v>
      </c>
      <c r="DJ10" s="65"/>
      <c r="DK10" s="65"/>
      <c r="DL10" s="64">
        <f>DJ10+DK10</f>
        <v>0</v>
      </c>
      <c r="DM10" s="6">
        <f t="shared" si="14"/>
        <v>66</v>
      </c>
      <c r="DN10" s="6">
        <f t="shared" si="14"/>
        <v>32</v>
      </c>
      <c r="DO10" s="6">
        <f t="shared" si="14"/>
        <v>98</v>
      </c>
      <c r="DP10" s="78">
        <f t="shared" si="15"/>
        <v>77.64705882352942</v>
      </c>
      <c r="DQ10" s="78">
        <f t="shared" si="15"/>
        <v>68.08510638297872</v>
      </c>
      <c r="DR10" s="78">
        <f t="shared" si="15"/>
        <v>74.24242424242425</v>
      </c>
      <c r="DS10" s="7">
        <f>CO10+DD10</f>
        <v>980</v>
      </c>
      <c r="DT10" s="7">
        <f>CP10+DE10</f>
        <v>972</v>
      </c>
      <c r="DU10" s="7">
        <f>DS10+DT10</f>
        <v>1952</v>
      </c>
      <c r="DV10" s="7">
        <f>CR10+DG10</f>
        <v>897</v>
      </c>
      <c r="DW10" s="7">
        <f>CS10+DH10</f>
        <v>926</v>
      </c>
      <c r="DX10" s="7">
        <f>DV10+DW10</f>
        <v>1823</v>
      </c>
      <c r="DY10" s="64">
        <f>CU10+DJ10</f>
        <v>0</v>
      </c>
      <c r="DZ10" s="64">
        <f>CV10+DK10</f>
        <v>0</v>
      </c>
      <c r="EA10" s="64">
        <f>DY10+DZ10</f>
        <v>0</v>
      </c>
      <c r="EB10" s="6">
        <f t="shared" si="16"/>
        <v>897</v>
      </c>
      <c r="EC10" s="6">
        <f t="shared" si="16"/>
        <v>926</v>
      </c>
      <c r="ED10" s="6">
        <f t="shared" si="16"/>
        <v>1823</v>
      </c>
      <c r="EE10" s="78">
        <f t="shared" si="17"/>
        <v>91.53061224489795</v>
      </c>
      <c r="EF10" s="78">
        <f t="shared" si="17"/>
        <v>95.26748971193416</v>
      </c>
      <c r="EG10" s="78">
        <f t="shared" si="17"/>
        <v>93.39139344262296</v>
      </c>
      <c r="EH10" s="79">
        <f t="shared" si="18"/>
        <v>31666</v>
      </c>
      <c r="EI10" s="79">
        <f t="shared" si="18"/>
        <v>26059</v>
      </c>
      <c r="EJ10" s="79">
        <f t="shared" si="18"/>
        <v>57725</v>
      </c>
      <c r="EK10" s="79">
        <v>14170</v>
      </c>
      <c r="EL10" s="79">
        <v>14940</v>
      </c>
      <c r="EM10" s="79">
        <f>EK10+EL10</f>
        <v>29110</v>
      </c>
      <c r="EN10" s="79">
        <v>11715</v>
      </c>
      <c r="EO10" s="79">
        <v>8667</v>
      </c>
      <c r="EP10" s="79">
        <f>EN10+EO10</f>
        <v>20382</v>
      </c>
      <c r="EQ10" s="80">
        <f t="shared" si="19"/>
        <v>44.74831049074717</v>
      </c>
      <c r="ER10" s="80">
        <f t="shared" si="19"/>
        <v>57.331440193407275</v>
      </c>
      <c r="ES10" s="80">
        <f t="shared" si="19"/>
        <v>50.42875703767865</v>
      </c>
      <c r="ET10" s="80">
        <f t="shared" si="20"/>
        <v>36.99551569506726</v>
      </c>
      <c r="EU10" s="80">
        <f t="shared" si="20"/>
        <v>33.25914271460916</v>
      </c>
      <c r="EV10" s="80">
        <f t="shared" si="20"/>
        <v>35.308791684712</v>
      </c>
      <c r="EW10" s="79">
        <f t="shared" si="21"/>
        <v>1103</v>
      </c>
      <c r="EX10" s="79">
        <f t="shared" si="21"/>
        <v>706</v>
      </c>
      <c r="EY10" s="79">
        <f t="shared" si="21"/>
        <v>1809</v>
      </c>
      <c r="EZ10" s="79">
        <v>406</v>
      </c>
      <c r="FA10" s="79">
        <v>315</v>
      </c>
      <c r="FB10" s="79">
        <f>EZ10+FA10</f>
        <v>721</v>
      </c>
      <c r="FC10" s="79">
        <v>408</v>
      </c>
      <c r="FD10" s="79">
        <v>294</v>
      </c>
      <c r="FE10" s="79">
        <f>FC10+FD10</f>
        <v>702</v>
      </c>
      <c r="FF10" s="80">
        <f t="shared" si="22"/>
        <v>36.808703535811425</v>
      </c>
      <c r="FG10" s="80">
        <f t="shared" si="22"/>
        <v>44.61756373937677</v>
      </c>
      <c r="FH10" s="80">
        <f t="shared" si="22"/>
        <v>39.8562741846324</v>
      </c>
      <c r="FI10" s="80">
        <f t="shared" si="23"/>
        <v>36.99002719854941</v>
      </c>
      <c r="FJ10" s="80">
        <f t="shared" si="23"/>
        <v>41.64305949008499</v>
      </c>
      <c r="FK10" s="80">
        <f t="shared" si="23"/>
        <v>38.80597014925373</v>
      </c>
      <c r="FL10" s="79">
        <f t="shared" si="24"/>
        <v>897</v>
      </c>
      <c r="FM10" s="79">
        <f t="shared" si="24"/>
        <v>926</v>
      </c>
      <c r="FN10" s="79">
        <f t="shared" si="24"/>
        <v>1823</v>
      </c>
      <c r="FO10" s="79">
        <v>152</v>
      </c>
      <c r="FP10" s="79">
        <v>300</v>
      </c>
      <c r="FQ10" s="79">
        <f>FO10+FP10</f>
        <v>452</v>
      </c>
      <c r="FR10" s="79">
        <v>447</v>
      </c>
      <c r="FS10" s="79">
        <v>438</v>
      </c>
      <c r="FT10" s="79">
        <f>FR10+FS10</f>
        <v>885</v>
      </c>
      <c r="FU10" s="80">
        <f t="shared" si="25"/>
        <v>16.945373467112596</v>
      </c>
      <c r="FV10" s="80">
        <f t="shared" si="25"/>
        <v>32.39740820734341</v>
      </c>
      <c r="FW10" s="80">
        <f t="shared" si="25"/>
        <v>24.794295117937466</v>
      </c>
      <c r="FX10" s="80">
        <f t="shared" si="26"/>
        <v>49.83277591973244</v>
      </c>
      <c r="FY10" s="80">
        <f t="shared" si="26"/>
        <v>47.30021598272138</v>
      </c>
      <c r="FZ10" s="80">
        <f t="shared" si="26"/>
        <v>48.54635216675809</v>
      </c>
    </row>
    <row r="11" spans="1:182" s="20" customFormat="1" ht="15.75" customHeight="1">
      <c r="A11" s="182" t="s">
        <v>10</v>
      </c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83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5"/>
      <c r="EW11" s="83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5"/>
      <c r="FL11" s="83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5"/>
    </row>
    <row r="12" spans="1:182" ht="29.25" customHeight="1">
      <c r="A12" s="4">
        <v>3</v>
      </c>
      <c r="B12" s="134" t="s">
        <v>34</v>
      </c>
      <c r="C12" s="54">
        <v>215622</v>
      </c>
      <c r="D12" s="54">
        <v>190607</v>
      </c>
      <c r="E12" s="77">
        <v>406229</v>
      </c>
      <c r="F12" s="54">
        <v>129496</v>
      </c>
      <c r="G12" s="54">
        <v>122015</v>
      </c>
      <c r="H12" s="7">
        <v>251511</v>
      </c>
      <c r="I12" s="65"/>
      <c r="J12" s="65"/>
      <c r="K12" s="66">
        <v>0</v>
      </c>
      <c r="L12" s="6">
        <v>129496</v>
      </c>
      <c r="M12" s="6">
        <v>122015</v>
      </c>
      <c r="N12" s="6">
        <v>251511</v>
      </c>
      <c r="O12" s="78">
        <v>60.05695151700662</v>
      </c>
      <c r="P12" s="78">
        <v>64.01391344494168</v>
      </c>
      <c r="Q12" s="78">
        <v>61.913600456885156</v>
      </c>
      <c r="R12" s="54">
        <v>150861</v>
      </c>
      <c r="S12" s="54">
        <v>103774</v>
      </c>
      <c r="T12" s="7">
        <v>254635</v>
      </c>
      <c r="U12" s="54">
        <v>16564</v>
      </c>
      <c r="V12" s="54">
        <v>10418</v>
      </c>
      <c r="W12" s="7">
        <v>26982</v>
      </c>
      <c r="X12" s="54">
        <v>50692</v>
      </c>
      <c r="Y12" s="54">
        <v>39791</v>
      </c>
      <c r="Z12" s="7">
        <v>90483</v>
      </c>
      <c r="AA12" s="6">
        <v>67256</v>
      </c>
      <c r="AB12" s="6">
        <v>50209</v>
      </c>
      <c r="AC12" s="7">
        <v>117465</v>
      </c>
      <c r="AD12" s="78">
        <v>44.58143589131717</v>
      </c>
      <c r="AE12" s="78">
        <v>48.38302464971958</v>
      </c>
      <c r="AF12" s="78">
        <v>46.13073615174662</v>
      </c>
      <c r="AG12" s="7">
        <v>366483</v>
      </c>
      <c r="AH12" s="7">
        <v>294381</v>
      </c>
      <c r="AI12" s="7">
        <v>660864</v>
      </c>
      <c r="AJ12" s="7">
        <v>146060</v>
      </c>
      <c r="AK12" s="7">
        <v>132433</v>
      </c>
      <c r="AL12" s="7">
        <v>278493</v>
      </c>
      <c r="AM12" s="7">
        <v>50692</v>
      </c>
      <c r="AN12" s="7">
        <v>39791</v>
      </c>
      <c r="AO12" s="7">
        <v>90483</v>
      </c>
      <c r="AP12" s="6">
        <v>196752</v>
      </c>
      <c r="AQ12" s="6">
        <v>172224</v>
      </c>
      <c r="AR12" s="7">
        <v>368976</v>
      </c>
      <c r="AS12" s="78">
        <v>53.6865284337882</v>
      </c>
      <c r="AT12" s="78">
        <v>58.50377571922101</v>
      </c>
      <c r="AU12" s="78">
        <v>55.83236490412551</v>
      </c>
      <c r="AV12" s="54">
        <v>36822</v>
      </c>
      <c r="AW12" s="54">
        <v>35575</v>
      </c>
      <c r="AX12" s="7">
        <v>72397</v>
      </c>
      <c r="AY12" s="54">
        <v>17489</v>
      </c>
      <c r="AZ12" s="54">
        <v>18846</v>
      </c>
      <c r="BA12" s="7">
        <v>36335</v>
      </c>
      <c r="BB12" s="65"/>
      <c r="BC12" s="65"/>
      <c r="BD12" s="64">
        <v>0</v>
      </c>
      <c r="BE12" s="6">
        <v>17489</v>
      </c>
      <c r="BF12" s="6">
        <v>18846</v>
      </c>
      <c r="BG12" s="6">
        <v>36335</v>
      </c>
      <c r="BH12" s="78">
        <v>47.496062136766064</v>
      </c>
      <c r="BI12" s="78">
        <v>52.975404075895995</v>
      </c>
      <c r="BJ12" s="78">
        <v>50.18854372418746</v>
      </c>
      <c r="BK12" s="54">
        <v>35483</v>
      </c>
      <c r="BL12" s="54">
        <v>26519</v>
      </c>
      <c r="BM12" s="7">
        <v>62002</v>
      </c>
      <c r="BN12" s="54">
        <v>3395</v>
      </c>
      <c r="BO12" s="54">
        <v>2419</v>
      </c>
      <c r="BP12" s="7">
        <v>5814</v>
      </c>
      <c r="BQ12" s="55">
        <v>9413</v>
      </c>
      <c r="BR12" s="55">
        <v>8223</v>
      </c>
      <c r="BS12" s="7">
        <v>17636</v>
      </c>
      <c r="BT12" s="6">
        <v>12808</v>
      </c>
      <c r="BU12" s="6">
        <v>10642</v>
      </c>
      <c r="BV12" s="7">
        <v>23450</v>
      </c>
      <c r="BW12" s="78">
        <v>36.09615872389595</v>
      </c>
      <c r="BX12" s="78">
        <v>40.12971831517025</v>
      </c>
      <c r="BY12" s="78">
        <v>37.821360601270925</v>
      </c>
      <c r="BZ12" s="7">
        <v>72305</v>
      </c>
      <c r="CA12" s="7">
        <v>62094</v>
      </c>
      <c r="CB12" s="7">
        <v>134399</v>
      </c>
      <c r="CC12" s="7">
        <v>20884</v>
      </c>
      <c r="CD12" s="7">
        <v>21265</v>
      </c>
      <c r="CE12" s="7">
        <v>42149</v>
      </c>
      <c r="CF12" s="7">
        <v>9413</v>
      </c>
      <c r="CG12" s="7">
        <v>8223</v>
      </c>
      <c r="CH12" s="7">
        <v>17636</v>
      </c>
      <c r="CI12" s="6">
        <v>30297</v>
      </c>
      <c r="CJ12" s="6">
        <v>29488</v>
      </c>
      <c r="CK12" s="7">
        <v>59785</v>
      </c>
      <c r="CL12" s="78">
        <v>41.901666551414145</v>
      </c>
      <c r="CM12" s="78">
        <v>47.48929043063742</v>
      </c>
      <c r="CN12" s="78">
        <v>44.48321788108542</v>
      </c>
      <c r="CO12" s="54">
        <v>10595</v>
      </c>
      <c r="CP12" s="54">
        <v>9683</v>
      </c>
      <c r="CQ12" s="7">
        <v>20278</v>
      </c>
      <c r="CR12" s="54">
        <v>5818</v>
      </c>
      <c r="CS12" s="54">
        <v>5396</v>
      </c>
      <c r="CT12" s="7">
        <v>11214</v>
      </c>
      <c r="CU12" s="67"/>
      <c r="CV12" s="67"/>
      <c r="CW12" s="64">
        <v>0</v>
      </c>
      <c r="CX12" s="6">
        <v>5818</v>
      </c>
      <c r="CY12" s="6">
        <v>5396</v>
      </c>
      <c r="CZ12" s="7">
        <v>11214</v>
      </c>
      <c r="DA12" s="78">
        <v>54.912694667295895</v>
      </c>
      <c r="DB12" s="78">
        <v>55.72653103377052</v>
      </c>
      <c r="DC12" s="78">
        <v>55.30131176644639</v>
      </c>
      <c r="DD12" s="54">
        <v>8662</v>
      </c>
      <c r="DE12" s="54">
        <v>7247</v>
      </c>
      <c r="DF12" s="7">
        <v>15909</v>
      </c>
      <c r="DG12" s="54">
        <v>1022</v>
      </c>
      <c r="DH12" s="54">
        <v>780</v>
      </c>
      <c r="DI12" s="7">
        <v>1802</v>
      </c>
      <c r="DJ12" s="55">
        <v>2296</v>
      </c>
      <c r="DK12" s="55">
        <v>2137</v>
      </c>
      <c r="DL12" s="5">
        <v>4433</v>
      </c>
      <c r="DM12" s="6">
        <v>3318</v>
      </c>
      <c r="DN12" s="6">
        <v>2917</v>
      </c>
      <c r="DO12" s="7">
        <v>6235</v>
      </c>
      <c r="DP12" s="78">
        <v>38.30524128376818</v>
      </c>
      <c r="DQ12" s="78">
        <v>40.25113840209742</v>
      </c>
      <c r="DR12" s="78">
        <v>39.191652523728706</v>
      </c>
      <c r="DS12" s="7">
        <v>19257</v>
      </c>
      <c r="DT12" s="7">
        <v>16930</v>
      </c>
      <c r="DU12" s="7">
        <v>36187</v>
      </c>
      <c r="DV12" s="7">
        <v>6840</v>
      </c>
      <c r="DW12" s="7">
        <v>6176</v>
      </c>
      <c r="DX12" s="7">
        <v>13016</v>
      </c>
      <c r="DY12" s="7">
        <v>2296</v>
      </c>
      <c r="DZ12" s="7">
        <v>2137</v>
      </c>
      <c r="EA12" s="7">
        <v>4433</v>
      </c>
      <c r="EB12" s="6">
        <v>9136</v>
      </c>
      <c r="EC12" s="6">
        <v>8313</v>
      </c>
      <c r="ED12" s="7">
        <v>17449</v>
      </c>
      <c r="EE12" s="78">
        <v>47.442488445759984</v>
      </c>
      <c r="EF12" s="78">
        <v>49.102185469580625</v>
      </c>
      <c r="EG12" s="78">
        <v>48.21897366457568</v>
      </c>
      <c r="EH12" s="79">
        <v>196752</v>
      </c>
      <c r="EI12" s="79">
        <v>172224</v>
      </c>
      <c r="EJ12" s="79">
        <v>368976</v>
      </c>
      <c r="EK12" s="7">
        <v>63393</v>
      </c>
      <c r="EL12" s="7">
        <v>61674</v>
      </c>
      <c r="EM12" s="79">
        <v>125067</v>
      </c>
      <c r="EN12" s="79">
        <v>42155</v>
      </c>
      <c r="EO12" s="79">
        <v>41410</v>
      </c>
      <c r="EP12" s="79">
        <v>83565</v>
      </c>
      <c r="EQ12" s="80">
        <v>32.219748719199806</v>
      </c>
      <c r="ER12" s="80">
        <v>35.81034002229654</v>
      </c>
      <c r="ES12" s="80">
        <v>33.89570053336802</v>
      </c>
      <c r="ET12" s="80">
        <v>21.4254492965764</v>
      </c>
      <c r="EU12" s="80">
        <v>24.044267930137494</v>
      </c>
      <c r="EV12" s="80">
        <v>22.64781449199948</v>
      </c>
      <c r="EW12" s="79">
        <v>30297</v>
      </c>
      <c r="EX12" s="79">
        <v>29488</v>
      </c>
      <c r="EY12" s="79">
        <v>59785</v>
      </c>
      <c r="EZ12" s="7">
        <v>5868</v>
      </c>
      <c r="FA12" s="7">
        <v>6842</v>
      </c>
      <c r="FB12" s="79">
        <v>12710</v>
      </c>
      <c r="FC12" s="79">
        <v>6993</v>
      </c>
      <c r="FD12" s="79">
        <v>8132</v>
      </c>
      <c r="FE12" s="79">
        <v>15125</v>
      </c>
      <c r="FF12" s="80">
        <v>19.368254282602237</v>
      </c>
      <c r="FG12" s="80">
        <v>23.20265870862724</v>
      </c>
      <c r="FH12" s="80">
        <v>21.2595132558334</v>
      </c>
      <c r="FI12" s="80">
        <v>23.08149321715021</v>
      </c>
      <c r="FJ12" s="80">
        <v>27.577319587628867</v>
      </c>
      <c r="FK12" s="80">
        <v>25.29898804047838</v>
      </c>
      <c r="FL12" s="79">
        <v>9136</v>
      </c>
      <c r="FM12" s="79">
        <v>8313</v>
      </c>
      <c r="FN12" s="79">
        <v>17449</v>
      </c>
      <c r="FO12" s="7">
        <v>1921</v>
      </c>
      <c r="FP12" s="7">
        <v>1641</v>
      </c>
      <c r="FQ12" s="79">
        <v>3562</v>
      </c>
      <c r="FR12" s="79">
        <v>2351</v>
      </c>
      <c r="FS12" s="79">
        <v>2459</v>
      </c>
      <c r="FT12" s="79">
        <v>4810</v>
      </c>
      <c r="FU12" s="80">
        <v>21.026707530647986</v>
      </c>
      <c r="FV12" s="80">
        <v>19.74016600505233</v>
      </c>
      <c r="FW12" s="80">
        <v>20.413777293827724</v>
      </c>
      <c r="FX12" s="80">
        <v>25.73336252189142</v>
      </c>
      <c r="FY12" s="80">
        <v>29.580175628533624</v>
      </c>
      <c r="FZ12" s="80">
        <v>27.56604963035131</v>
      </c>
    </row>
    <row r="13" spans="1:182" s="63" customFormat="1" ht="29.25" customHeight="1">
      <c r="A13" s="58">
        <v>4</v>
      </c>
      <c r="B13" s="134" t="s">
        <v>35</v>
      </c>
      <c r="C13" s="155">
        <v>92768</v>
      </c>
      <c r="D13" s="155">
        <v>88809</v>
      </c>
      <c r="E13" s="156">
        <f>C13+D13</f>
        <v>181577</v>
      </c>
      <c r="F13" s="155">
        <v>70871</v>
      </c>
      <c r="G13" s="155">
        <v>66961</v>
      </c>
      <c r="H13" s="143">
        <f>F13+G13</f>
        <v>137832</v>
      </c>
      <c r="I13" s="157"/>
      <c r="J13" s="157"/>
      <c r="K13" s="158">
        <f>I13+J13</f>
        <v>0</v>
      </c>
      <c r="L13" s="155">
        <f>SUM(F13,I13)</f>
        <v>70871</v>
      </c>
      <c r="M13" s="155">
        <f>SUM(G13,J13)</f>
        <v>66961</v>
      </c>
      <c r="N13" s="155">
        <f>SUM(H13,K13)</f>
        <v>137832</v>
      </c>
      <c r="O13" s="144">
        <f>L13/C13*100</f>
        <v>76.3959555018972</v>
      </c>
      <c r="P13" s="144">
        <f>M13/D13*100</f>
        <v>75.39888975216475</v>
      </c>
      <c r="Q13" s="144">
        <f>N13/E13*100</f>
        <v>75.90829234980201</v>
      </c>
      <c r="R13" s="155">
        <v>17104</v>
      </c>
      <c r="S13" s="155">
        <v>15488</v>
      </c>
      <c r="T13" s="143">
        <f>R13+S13</f>
        <v>32592</v>
      </c>
      <c r="U13" s="155">
        <v>8600</v>
      </c>
      <c r="V13" s="155">
        <v>8567</v>
      </c>
      <c r="W13" s="143">
        <f>U13+V13</f>
        <v>17167</v>
      </c>
      <c r="X13" s="158"/>
      <c r="Y13" s="158"/>
      <c r="Z13" s="147">
        <f>X13+Y13</f>
        <v>0</v>
      </c>
      <c r="AA13" s="155">
        <f>SUM(U13,X13)</f>
        <v>8600</v>
      </c>
      <c r="AB13" s="155">
        <f>SUM(V13,Y13)</f>
        <v>8567</v>
      </c>
      <c r="AC13" s="143">
        <f>SUM(AA13,AB13)</f>
        <v>17167</v>
      </c>
      <c r="AD13" s="144">
        <f>IF(R13=0,"",AA13/R13*100)</f>
        <v>50.28063610851263</v>
      </c>
      <c r="AE13" s="144">
        <f>IF(S13=0,"",AB13/S13*100)</f>
        <v>55.31379132231405</v>
      </c>
      <c r="AF13" s="144">
        <f>IF(T13=0,"",AC13/T13*100)</f>
        <v>52.67243495336279</v>
      </c>
      <c r="AG13" s="143">
        <f>C13+R13</f>
        <v>109872</v>
      </c>
      <c r="AH13" s="143">
        <f>D13+S13</f>
        <v>104297</v>
      </c>
      <c r="AI13" s="143">
        <f>AG13+AH13</f>
        <v>214169</v>
      </c>
      <c r="AJ13" s="143">
        <f>F13+U13</f>
        <v>79471</v>
      </c>
      <c r="AK13" s="143">
        <f>G13+V13</f>
        <v>75528</v>
      </c>
      <c r="AL13" s="143">
        <f>AJ13+AK13</f>
        <v>154999</v>
      </c>
      <c r="AM13" s="147">
        <f>I13+X13</f>
        <v>0</v>
      </c>
      <c r="AN13" s="147">
        <f>J13+Y13</f>
        <v>0</v>
      </c>
      <c r="AO13" s="147">
        <f>AM13+AN13</f>
        <v>0</v>
      </c>
      <c r="AP13" s="155">
        <f>SUM(AJ13,AM13)</f>
        <v>79471</v>
      </c>
      <c r="AQ13" s="155">
        <f>SUM(AK13,AN13)</f>
        <v>75528</v>
      </c>
      <c r="AR13" s="143">
        <f>SUM(AP13,AQ13)</f>
        <v>154999</v>
      </c>
      <c r="AS13" s="144">
        <f>IF(AG13=0,"",AP13/AG13*100)</f>
        <v>72.33053007135575</v>
      </c>
      <c r="AT13" s="144">
        <f>IF(AH13=0,"",AQ13/AH13*100)</f>
        <v>72.41627275952328</v>
      </c>
      <c r="AU13" s="144">
        <f>IF(AI13=0,"",AR13/AI13*100)</f>
        <v>72.37228543813531</v>
      </c>
      <c r="AV13" s="155">
        <v>7559</v>
      </c>
      <c r="AW13" s="155">
        <v>6290</v>
      </c>
      <c r="AX13" s="143">
        <f>AV13+AW13</f>
        <v>13849</v>
      </c>
      <c r="AY13" s="155">
        <v>5640</v>
      </c>
      <c r="AZ13" s="155">
        <v>4581</v>
      </c>
      <c r="BA13" s="143">
        <f>AY13+AZ13</f>
        <v>10221</v>
      </c>
      <c r="BB13" s="157"/>
      <c r="BC13" s="157"/>
      <c r="BD13" s="147">
        <f>BB13+BC13</f>
        <v>0</v>
      </c>
      <c r="BE13" s="155">
        <f>SUM(AY13,BB13)</f>
        <v>5640</v>
      </c>
      <c r="BF13" s="155">
        <f>SUM(AZ13,BC13)</f>
        <v>4581</v>
      </c>
      <c r="BG13" s="155">
        <f>SUM(BA13,BD13)</f>
        <v>10221</v>
      </c>
      <c r="BH13" s="144">
        <f>IF(AV13=0,"",BE13/AV13*100)</f>
        <v>74.61304405344622</v>
      </c>
      <c r="BI13" s="144">
        <f>IF(AW13=0,"",BF13/AW13*100)</f>
        <v>72.82988871224165</v>
      </c>
      <c r="BJ13" s="144">
        <f>IF(AX13=0,"",BG13/AX13*100)</f>
        <v>73.80316268322623</v>
      </c>
      <c r="BK13" s="155">
        <v>1528</v>
      </c>
      <c r="BL13" s="155">
        <v>1347</v>
      </c>
      <c r="BM13" s="143">
        <f>BK13+BL13</f>
        <v>2875</v>
      </c>
      <c r="BN13" s="155">
        <v>711</v>
      </c>
      <c r="BO13" s="155">
        <v>746</v>
      </c>
      <c r="BP13" s="143">
        <f>BN13+BO13</f>
        <v>1457</v>
      </c>
      <c r="BQ13" s="159"/>
      <c r="BR13" s="159"/>
      <c r="BS13" s="147">
        <f>BQ13+BR13</f>
        <v>0</v>
      </c>
      <c r="BT13" s="155">
        <f>SUM(BN13,BQ13)</f>
        <v>711</v>
      </c>
      <c r="BU13" s="155">
        <f>SUM(BO13,BR13)</f>
        <v>746</v>
      </c>
      <c r="BV13" s="143">
        <f>SUM(BT13,BU13)</f>
        <v>1457</v>
      </c>
      <c r="BW13" s="144">
        <f>IF(BK13=0,"",BT13/BK13*100)</f>
        <v>46.531413612565444</v>
      </c>
      <c r="BX13" s="144">
        <f>IF(BL13=0,"",BU13/BL13*100)</f>
        <v>55.38233110616184</v>
      </c>
      <c r="BY13" s="144">
        <f>IF(BM13=0,"",BV13/BM13*100)</f>
        <v>50.678260869565214</v>
      </c>
      <c r="BZ13" s="143">
        <f>AV13+BK13</f>
        <v>9087</v>
      </c>
      <c r="CA13" s="143">
        <f>AW13+BL13</f>
        <v>7637</v>
      </c>
      <c r="CB13" s="143">
        <f>BZ13+CA13</f>
        <v>16724</v>
      </c>
      <c r="CC13" s="143">
        <f>AY13+BN13</f>
        <v>6351</v>
      </c>
      <c r="CD13" s="143">
        <f>AZ13+BO13</f>
        <v>5327</v>
      </c>
      <c r="CE13" s="143">
        <f>CC13+CD13</f>
        <v>11678</v>
      </c>
      <c r="CF13" s="147">
        <f>BB13+BQ13</f>
        <v>0</v>
      </c>
      <c r="CG13" s="147">
        <f>BC13+BR13</f>
        <v>0</v>
      </c>
      <c r="CH13" s="147">
        <f>CF13+CG13</f>
        <v>0</v>
      </c>
      <c r="CI13" s="155">
        <f>SUM(CC13,CF13)</f>
        <v>6351</v>
      </c>
      <c r="CJ13" s="155">
        <f>SUM(CD13,CG13)</f>
        <v>5327</v>
      </c>
      <c r="CK13" s="143">
        <f>SUM(CI13,CJ13)</f>
        <v>11678</v>
      </c>
      <c r="CL13" s="144">
        <f>IF(BZ13=0,"",CI13/BZ13*100)</f>
        <v>69.89105315285573</v>
      </c>
      <c r="CM13" s="144">
        <f>IF(CA13=0,"",CJ13/CA13*100)</f>
        <v>69.75252062328138</v>
      </c>
      <c r="CN13" s="144">
        <f>IF(CB13=0,"",CK13/CB13*100)</f>
        <v>69.82779239416408</v>
      </c>
      <c r="CO13" s="155">
        <v>17698</v>
      </c>
      <c r="CP13" s="155">
        <v>16929</v>
      </c>
      <c r="CQ13" s="143">
        <f>CO13+CP13</f>
        <v>34627</v>
      </c>
      <c r="CR13" s="155">
        <v>11751</v>
      </c>
      <c r="CS13" s="155">
        <v>10902</v>
      </c>
      <c r="CT13" s="143">
        <f>CR13+CS13</f>
        <v>22653</v>
      </c>
      <c r="CU13" s="157"/>
      <c r="CV13" s="157"/>
      <c r="CW13" s="147">
        <f>CU13+CV13</f>
        <v>0</v>
      </c>
      <c r="CX13" s="155">
        <f>SUM(CR13,CU13)</f>
        <v>11751</v>
      </c>
      <c r="CY13" s="155">
        <f>SUM(CS13,CV13)</f>
        <v>10902</v>
      </c>
      <c r="CZ13" s="143">
        <f>SUM(CX13,CY13)</f>
        <v>22653</v>
      </c>
      <c r="DA13" s="144">
        <f>IF(CO13=0,"",CX13/CO13*100)</f>
        <v>66.397333031981</v>
      </c>
      <c r="DB13" s="144">
        <f>IF(CP13=0,"",CY13/CP13*100)</f>
        <v>64.39836966152755</v>
      </c>
      <c r="DC13" s="144">
        <f>IF(CQ13=0,"",CZ13/CQ13*100)</f>
        <v>65.4200479394692</v>
      </c>
      <c r="DD13" s="155">
        <v>4493</v>
      </c>
      <c r="DE13" s="155">
        <v>4629</v>
      </c>
      <c r="DF13" s="143">
        <f>DD13+DE13</f>
        <v>9122</v>
      </c>
      <c r="DG13" s="155">
        <v>2033</v>
      </c>
      <c r="DH13" s="155">
        <v>2293</v>
      </c>
      <c r="DI13" s="143">
        <f>DG13+DH13</f>
        <v>4326</v>
      </c>
      <c r="DJ13" s="157"/>
      <c r="DK13" s="157"/>
      <c r="DL13" s="157">
        <f>SUM(DJ13:DK13)</f>
        <v>0</v>
      </c>
      <c r="DM13" s="155">
        <f>SUM(DG13,DJ13)</f>
        <v>2033</v>
      </c>
      <c r="DN13" s="155">
        <f>SUM(DH13,DK13)</f>
        <v>2293</v>
      </c>
      <c r="DO13" s="143">
        <f>SUM(DM13,DN13)</f>
        <v>4326</v>
      </c>
      <c r="DP13" s="144">
        <f>IF(DD13=0,"",DM13/DD13*100)</f>
        <v>45.248163810371686</v>
      </c>
      <c r="DQ13" s="144">
        <f>IF(DE13=0,"",DN13/DE13*100)</f>
        <v>49.53553683300929</v>
      </c>
      <c r="DR13" s="144">
        <f>IF(DF13=0,"",DO13/DF13*100)</f>
        <v>47.42381056785793</v>
      </c>
      <c r="DS13" s="143">
        <f>CO13+DD13</f>
        <v>22191</v>
      </c>
      <c r="DT13" s="143">
        <f>CP13+DE13</f>
        <v>21558</v>
      </c>
      <c r="DU13" s="143">
        <f>DS13+DT13</f>
        <v>43749</v>
      </c>
      <c r="DV13" s="143">
        <f>CR13+DG13</f>
        <v>13784</v>
      </c>
      <c r="DW13" s="143">
        <f>CS13+DH13</f>
        <v>13195</v>
      </c>
      <c r="DX13" s="143">
        <f>DV13+DW13</f>
        <v>26979</v>
      </c>
      <c r="DY13" s="147">
        <f>CU13+DJ13</f>
        <v>0</v>
      </c>
      <c r="DZ13" s="147">
        <f>CV13+DK13</f>
        <v>0</v>
      </c>
      <c r="EA13" s="147">
        <f>DY13+DZ13</f>
        <v>0</v>
      </c>
      <c r="EB13" s="155">
        <f>SUM(DV13,DY13)</f>
        <v>13784</v>
      </c>
      <c r="EC13" s="155">
        <f>SUM(DW13,DZ13)</f>
        <v>13195</v>
      </c>
      <c r="ED13" s="143">
        <f>SUM(EB13,EC13)</f>
        <v>26979</v>
      </c>
      <c r="EE13" s="144">
        <f>IF(DS13=0,"",EB13/DS13*100)</f>
        <v>62.11527195709973</v>
      </c>
      <c r="EF13" s="144">
        <f>IF(DT13=0,"",EC13/DT13*100)</f>
        <v>61.20697652843492</v>
      </c>
      <c r="EG13" s="144">
        <f>IF(DU13=0,"",ED13/DU13*100)</f>
        <v>61.667695261605985</v>
      </c>
      <c r="EH13" s="143">
        <f>AP13</f>
        <v>79471</v>
      </c>
      <c r="EI13" s="143">
        <f>AQ13</f>
        <v>75528</v>
      </c>
      <c r="EJ13" s="143">
        <f>AR13</f>
        <v>154999</v>
      </c>
      <c r="EK13" s="147"/>
      <c r="EL13" s="147"/>
      <c r="EM13" s="143">
        <v>5341</v>
      </c>
      <c r="EN13" s="147"/>
      <c r="EO13" s="147"/>
      <c r="EP13" s="143">
        <v>22692</v>
      </c>
      <c r="EQ13" s="132">
        <f>EK13/EH13%</f>
        <v>0</v>
      </c>
      <c r="ER13" s="132">
        <f>EL13/EI13%</f>
        <v>0</v>
      </c>
      <c r="ES13" s="151">
        <f>EM13/EJ13%</f>
        <v>3.445828682765695</v>
      </c>
      <c r="ET13" s="132">
        <f>EN13/EH13%</f>
        <v>0</v>
      </c>
      <c r="EU13" s="132">
        <f>EO13/EI13%</f>
        <v>0</v>
      </c>
      <c r="EV13" s="151">
        <f>EP13/EJ13%</f>
        <v>14.640094452222272</v>
      </c>
      <c r="EW13" s="143">
        <f>CI13</f>
        <v>6351</v>
      </c>
      <c r="EX13" s="143">
        <f>CJ13</f>
        <v>5327</v>
      </c>
      <c r="EY13" s="143">
        <f>CK13</f>
        <v>11678</v>
      </c>
      <c r="EZ13" s="147"/>
      <c r="FA13" s="147"/>
      <c r="FB13" s="90">
        <v>289</v>
      </c>
      <c r="FC13" s="147"/>
      <c r="FD13" s="147"/>
      <c r="FE13" s="143">
        <v>1485</v>
      </c>
      <c r="FF13" s="132">
        <f>EZ13/EW13%</f>
        <v>0</v>
      </c>
      <c r="FG13" s="132">
        <f>FA13/EX13%</f>
        <v>0</v>
      </c>
      <c r="FH13" s="151">
        <f>FB13/EY13%</f>
        <v>2.474738825141291</v>
      </c>
      <c r="FI13" s="132">
        <f>FC13/EW13%</f>
        <v>0</v>
      </c>
      <c r="FJ13" s="132">
        <f>FD13/EX13%</f>
        <v>0</v>
      </c>
      <c r="FK13" s="151">
        <f>FE13/EY13%</f>
        <v>12.716218530570304</v>
      </c>
      <c r="FL13" s="143">
        <f>EB13</f>
        <v>13784</v>
      </c>
      <c r="FM13" s="143">
        <f>EC13</f>
        <v>13195</v>
      </c>
      <c r="FN13" s="143">
        <f>ED13</f>
        <v>26979</v>
      </c>
      <c r="FO13" s="147"/>
      <c r="FP13" s="147"/>
      <c r="FQ13" s="143">
        <v>270</v>
      </c>
      <c r="FR13" s="147"/>
      <c r="FS13" s="147"/>
      <c r="FT13" s="143">
        <v>2307</v>
      </c>
      <c r="FU13" s="132">
        <f>FO13/FL13%</f>
        <v>0</v>
      </c>
      <c r="FV13" s="132">
        <f>FP13/FM13%</f>
        <v>0</v>
      </c>
      <c r="FW13" s="151">
        <f>FQ13/FN13%</f>
        <v>1.000778383186923</v>
      </c>
      <c r="FX13" s="132">
        <f>FR13/FL13%</f>
        <v>0</v>
      </c>
      <c r="FY13" s="132">
        <f>FS13/FM13%</f>
        <v>0</v>
      </c>
      <c r="FZ13" s="151">
        <f>FT13/FN13%</f>
        <v>8.551095296341598</v>
      </c>
    </row>
    <row r="14" spans="1:182" s="32" customFormat="1" ht="19.5" customHeight="1">
      <c r="A14" s="4">
        <v>5</v>
      </c>
      <c r="B14" s="134" t="s">
        <v>80</v>
      </c>
      <c r="C14" s="6">
        <v>28</v>
      </c>
      <c r="D14" s="6">
        <v>388</v>
      </c>
      <c r="E14" s="77">
        <v>416</v>
      </c>
      <c r="F14" s="6">
        <v>28</v>
      </c>
      <c r="G14" s="6">
        <v>382</v>
      </c>
      <c r="H14" s="7">
        <v>410</v>
      </c>
      <c r="I14" s="5">
        <v>0</v>
      </c>
      <c r="J14" s="5">
        <v>6</v>
      </c>
      <c r="K14" s="8">
        <v>6</v>
      </c>
      <c r="L14" s="6">
        <v>28</v>
      </c>
      <c r="M14" s="6">
        <v>388</v>
      </c>
      <c r="N14" s="6">
        <v>416</v>
      </c>
      <c r="O14" s="78">
        <v>100</v>
      </c>
      <c r="P14" s="78">
        <v>100</v>
      </c>
      <c r="Q14" s="78">
        <v>100</v>
      </c>
      <c r="R14" s="67">
        <v>0</v>
      </c>
      <c r="S14" s="67"/>
      <c r="T14" s="64">
        <v>0</v>
      </c>
      <c r="U14" s="67">
        <v>0</v>
      </c>
      <c r="V14" s="67"/>
      <c r="W14" s="64">
        <v>0</v>
      </c>
      <c r="X14" s="66"/>
      <c r="Y14" s="65"/>
      <c r="Z14" s="64">
        <v>0</v>
      </c>
      <c r="AA14" s="67">
        <v>0</v>
      </c>
      <c r="AB14" s="67">
        <v>0</v>
      </c>
      <c r="AC14" s="64">
        <v>0</v>
      </c>
      <c r="AD14" s="88" t="s">
        <v>101</v>
      </c>
      <c r="AE14" s="88" t="s">
        <v>101</v>
      </c>
      <c r="AF14" s="88" t="s">
        <v>101</v>
      </c>
      <c r="AG14" s="7">
        <v>28</v>
      </c>
      <c r="AH14" s="7">
        <v>388</v>
      </c>
      <c r="AI14" s="7">
        <v>416</v>
      </c>
      <c r="AJ14" s="7">
        <v>28</v>
      </c>
      <c r="AK14" s="7">
        <v>382</v>
      </c>
      <c r="AL14" s="7">
        <v>410</v>
      </c>
      <c r="AM14" s="7">
        <v>0</v>
      </c>
      <c r="AN14" s="7">
        <v>6</v>
      </c>
      <c r="AO14" s="7">
        <v>6</v>
      </c>
      <c r="AP14" s="6">
        <v>28</v>
      </c>
      <c r="AQ14" s="8">
        <v>388</v>
      </c>
      <c r="AR14" s="7">
        <v>416</v>
      </c>
      <c r="AS14" s="78">
        <v>100</v>
      </c>
      <c r="AT14" s="78">
        <v>100</v>
      </c>
      <c r="AU14" s="78">
        <v>100</v>
      </c>
      <c r="AV14" s="6">
        <v>1</v>
      </c>
      <c r="AW14" s="6">
        <v>12</v>
      </c>
      <c r="AX14" s="7">
        <v>13</v>
      </c>
      <c r="AY14" s="6">
        <v>1</v>
      </c>
      <c r="AZ14" s="6">
        <v>12</v>
      </c>
      <c r="BA14" s="7">
        <v>13</v>
      </c>
      <c r="BB14" s="60">
        <v>0</v>
      </c>
      <c r="BC14" s="60">
        <v>0</v>
      </c>
      <c r="BD14" s="62">
        <v>0</v>
      </c>
      <c r="BE14" s="6">
        <v>1</v>
      </c>
      <c r="BF14" s="6">
        <v>12</v>
      </c>
      <c r="BG14" s="6">
        <v>13</v>
      </c>
      <c r="BH14" s="78">
        <v>100</v>
      </c>
      <c r="BI14" s="78">
        <v>100</v>
      </c>
      <c r="BJ14" s="78">
        <v>100</v>
      </c>
      <c r="BK14" s="67"/>
      <c r="BL14" s="67"/>
      <c r="BM14" s="64">
        <v>0</v>
      </c>
      <c r="BN14" s="67"/>
      <c r="BO14" s="67"/>
      <c r="BP14" s="64">
        <v>0</v>
      </c>
      <c r="BQ14" s="65"/>
      <c r="BR14" s="65"/>
      <c r="BS14" s="64">
        <v>0</v>
      </c>
      <c r="BT14" s="66">
        <v>0</v>
      </c>
      <c r="BU14" s="66">
        <v>0</v>
      </c>
      <c r="BV14" s="64">
        <v>0</v>
      </c>
      <c r="BW14" s="88" t="s">
        <v>101</v>
      </c>
      <c r="BX14" s="88" t="s">
        <v>101</v>
      </c>
      <c r="BY14" s="88" t="s">
        <v>101</v>
      </c>
      <c r="BZ14" s="7">
        <v>1</v>
      </c>
      <c r="CA14" s="7">
        <v>12</v>
      </c>
      <c r="CB14" s="7">
        <v>13</v>
      </c>
      <c r="CC14" s="7">
        <v>1</v>
      </c>
      <c r="CD14" s="7">
        <v>12</v>
      </c>
      <c r="CE14" s="7">
        <v>13</v>
      </c>
      <c r="CF14" s="62">
        <v>0</v>
      </c>
      <c r="CG14" s="62">
        <v>0</v>
      </c>
      <c r="CH14" s="62">
        <v>0</v>
      </c>
      <c r="CI14" s="8">
        <v>1</v>
      </c>
      <c r="CJ14" s="8">
        <v>12</v>
      </c>
      <c r="CK14" s="7">
        <v>13</v>
      </c>
      <c r="CL14" s="78">
        <v>100</v>
      </c>
      <c r="CM14" s="78">
        <v>100</v>
      </c>
      <c r="CN14" s="78">
        <v>100</v>
      </c>
      <c r="CO14" s="6">
        <v>0</v>
      </c>
      <c r="CP14" s="6">
        <v>16</v>
      </c>
      <c r="CQ14" s="7">
        <v>16</v>
      </c>
      <c r="CR14" s="6">
        <v>0</v>
      </c>
      <c r="CS14" s="6">
        <v>16</v>
      </c>
      <c r="CT14" s="7">
        <v>16</v>
      </c>
      <c r="CU14" s="60">
        <v>0</v>
      </c>
      <c r="CV14" s="60">
        <v>0</v>
      </c>
      <c r="CW14" s="62">
        <v>0</v>
      </c>
      <c r="CX14" s="8">
        <v>0</v>
      </c>
      <c r="CY14" s="8">
        <v>16</v>
      </c>
      <c r="CZ14" s="7">
        <v>16</v>
      </c>
      <c r="DA14" s="52">
        <v>0</v>
      </c>
      <c r="DB14" s="78">
        <v>100</v>
      </c>
      <c r="DC14" s="78">
        <v>100</v>
      </c>
      <c r="DD14" s="67"/>
      <c r="DE14" s="67"/>
      <c r="DF14" s="64">
        <v>0</v>
      </c>
      <c r="DG14" s="67"/>
      <c r="DH14" s="67"/>
      <c r="DI14" s="64">
        <v>0</v>
      </c>
      <c r="DJ14" s="65"/>
      <c r="DK14" s="65"/>
      <c r="DL14" s="65">
        <v>0</v>
      </c>
      <c r="DM14" s="66">
        <v>0</v>
      </c>
      <c r="DN14" s="66">
        <v>0</v>
      </c>
      <c r="DO14" s="64">
        <v>0</v>
      </c>
      <c r="DP14" s="88" t="s">
        <v>101</v>
      </c>
      <c r="DQ14" s="88" t="s">
        <v>101</v>
      </c>
      <c r="DR14" s="88" t="s">
        <v>101</v>
      </c>
      <c r="DS14" s="7">
        <v>0</v>
      </c>
      <c r="DT14" s="7">
        <v>16</v>
      </c>
      <c r="DU14" s="7">
        <v>16</v>
      </c>
      <c r="DV14" s="7">
        <v>0</v>
      </c>
      <c r="DW14" s="7">
        <v>16</v>
      </c>
      <c r="DX14" s="7">
        <v>16</v>
      </c>
      <c r="DY14" s="62">
        <v>0</v>
      </c>
      <c r="DZ14" s="62">
        <v>0</v>
      </c>
      <c r="EA14" s="62">
        <v>0</v>
      </c>
      <c r="EB14" s="8">
        <v>0</v>
      </c>
      <c r="EC14" s="8">
        <v>16</v>
      </c>
      <c r="ED14" s="7">
        <v>16</v>
      </c>
      <c r="EE14" s="78" t="s">
        <v>101</v>
      </c>
      <c r="EF14" s="78">
        <v>100</v>
      </c>
      <c r="EG14" s="78">
        <v>100</v>
      </c>
      <c r="EH14" s="79">
        <v>28</v>
      </c>
      <c r="EI14" s="79">
        <v>388</v>
      </c>
      <c r="EJ14" s="79">
        <v>416</v>
      </c>
      <c r="EK14" s="62">
        <v>11</v>
      </c>
      <c r="EL14" s="62">
        <v>86</v>
      </c>
      <c r="EM14" s="79">
        <v>97</v>
      </c>
      <c r="EN14" s="79">
        <v>14</v>
      </c>
      <c r="EO14" s="79">
        <v>194</v>
      </c>
      <c r="EP14" s="79">
        <v>208</v>
      </c>
      <c r="EQ14" s="80">
        <v>39.285714285714285</v>
      </c>
      <c r="ER14" s="80">
        <v>22.164948453608247</v>
      </c>
      <c r="ES14" s="80">
        <v>23.31730769230769</v>
      </c>
      <c r="ET14" s="80">
        <v>49.99999999999999</v>
      </c>
      <c r="EU14" s="80">
        <v>50</v>
      </c>
      <c r="EV14" s="80">
        <v>50</v>
      </c>
      <c r="EW14" s="79">
        <v>1</v>
      </c>
      <c r="EX14" s="79">
        <v>12</v>
      </c>
      <c r="EY14" s="79">
        <v>13</v>
      </c>
      <c r="EZ14" s="62">
        <v>0</v>
      </c>
      <c r="FA14" s="62">
        <v>0</v>
      </c>
      <c r="FB14" s="79">
        <v>0</v>
      </c>
      <c r="FC14" s="79">
        <v>1</v>
      </c>
      <c r="FD14" s="79">
        <v>8</v>
      </c>
      <c r="FE14" s="79">
        <v>9</v>
      </c>
      <c r="FF14" s="80">
        <v>0</v>
      </c>
      <c r="FG14" s="80">
        <v>0</v>
      </c>
      <c r="FH14" s="80">
        <v>0</v>
      </c>
      <c r="FI14" s="80">
        <v>100</v>
      </c>
      <c r="FJ14" s="80">
        <v>66.66666666666667</v>
      </c>
      <c r="FK14" s="80">
        <v>69.23076923076923</v>
      </c>
      <c r="FL14" s="79">
        <v>0</v>
      </c>
      <c r="FM14" s="79">
        <v>16</v>
      </c>
      <c r="FN14" s="79">
        <v>16</v>
      </c>
      <c r="FO14" s="62">
        <v>0</v>
      </c>
      <c r="FP14" s="62">
        <v>1</v>
      </c>
      <c r="FQ14" s="79">
        <v>1</v>
      </c>
      <c r="FR14" s="79">
        <v>0</v>
      </c>
      <c r="FS14" s="79">
        <v>0</v>
      </c>
      <c r="FT14" s="79">
        <v>0</v>
      </c>
      <c r="FU14" s="87">
        <v>0</v>
      </c>
      <c r="FV14" s="80">
        <v>6.25</v>
      </c>
      <c r="FW14" s="80">
        <v>6.25</v>
      </c>
      <c r="FX14" s="89">
        <v>0</v>
      </c>
      <c r="FY14" s="89">
        <v>0</v>
      </c>
      <c r="FZ14" s="89">
        <v>0</v>
      </c>
    </row>
    <row r="15" spans="1:182" ht="30" customHeight="1">
      <c r="A15" s="4">
        <v>6</v>
      </c>
      <c r="B15" s="134" t="s">
        <v>36</v>
      </c>
      <c r="C15" s="6">
        <v>429876</v>
      </c>
      <c r="D15" s="6">
        <v>286631</v>
      </c>
      <c r="E15" s="77">
        <v>716507</v>
      </c>
      <c r="F15" s="6">
        <v>388493</v>
      </c>
      <c r="G15" s="6">
        <v>265995</v>
      </c>
      <c r="H15" s="7">
        <v>654488</v>
      </c>
      <c r="I15" s="65"/>
      <c r="J15" s="65"/>
      <c r="K15" s="66">
        <v>0</v>
      </c>
      <c r="L15" s="6">
        <v>388493</v>
      </c>
      <c r="M15" s="6">
        <v>265995</v>
      </c>
      <c r="N15" s="6">
        <v>654488</v>
      </c>
      <c r="O15" s="78">
        <v>90.37327043147326</v>
      </c>
      <c r="P15" s="78">
        <v>92.80049959704289</v>
      </c>
      <c r="Q15" s="78">
        <v>91.3442576276296</v>
      </c>
      <c r="R15" s="8">
        <v>18199</v>
      </c>
      <c r="S15" s="8">
        <v>25521</v>
      </c>
      <c r="T15" s="7">
        <v>43720</v>
      </c>
      <c r="U15" s="8">
        <v>16027</v>
      </c>
      <c r="V15" s="8">
        <v>22700</v>
      </c>
      <c r="W15" s="7">
        <v>38727</v>
      </c>
      <c r="X15" s="66"/>
      <c r="Y15" s="65"/>
      <c r="Z15" s="64">
        <v>0</v>
      </c>
      <c r="AA15" s="6">
        <v>16027</v>
      </c>
      <c r="AB15" s="6">
        <v>22700</v>
      </c>
      <c r="AC15" s="7">
        <v>38727</v>
      </c>
      <c r="AD15" s="78">
        <v>88.06527831199517</v>
      </c>
      <c r="AE15" s="78">
        <v>88.94635790133616</v>
      </c>
      <c r="AF15" s="78">
        <v>88.57959743824337</v>
      </c>
      <c r="AG15" s="7">
        <v>448075</v>
      </c>
      <c r="AH15" s="7">
        <v>312152</v>
      </c>
      <c r="AI15" s="7">
        <v>760227</v>
      </c>
      <c r="AJ15" s="7">
        <v>404520</v>
      </c>
      <c r="AK15" s="7">
        <v>288695</v>
      </c>
      <c r="AL15" s="7">
        <v>693215</v>
      </c>
      <c r="AM15" s="7">
        <v>0</v>
      </c>
      <c r="AN15" s="7">
        <v>0</v>
      </c>
      <c r="AO15" s="7">
        <v>0</v>
      </c>
      <c r="AP15" s="6">
        <v>404520</v>
      </c>
      <c r="AQ15" s="6">
        <v>288695</v>
      </c>
      <c r="AR15" s="7">
        <v>693215</v>
      </c>
      <c r="AS15" s="78">
        <v>90.2795290966914</v>
      </c>
      <c r="AT15" s="78">
        <v>92.48539173223301</v>
      </c>
      <c r="AU15" s="78">
        <v>91.18526440129067</v>
      </c>
      <c r="AV15" s="6">
        <v>47600</v>
      </c>
      <c r="AW15" s="6">
        <v>23753</v>
      </c>
      <c r="AX15" s="7">
        <v>71353</v>
      </c>
      <c r="AY15" s="6">
        <v>42042</v>
      </c>
      <c r="AZ15" s="6">
        <v>21156</v>
      </c>
      <c r="BA15" s="7">
        <v>63198</v>
      </c>
      <c r="BB15" s="65"/>
      <c r="BC15" s="65"/>
      <c r="BD15" s="64">
        <v>0</v>
      </c>
      <c r="BE15" s="6">
        <v>42042</v>
      </c>
      <c r="BF15" s="6">
        <v>21156</v>
      </c>
      <c r="BG15" s="6">
        <v>63198</v>
      </c>
      <c r="BH15" s="78">
        <v>88.3235294117647</v>
      </c>
      <c r="BI15" s="78">
        <v>89.06664421336252</v>
      </c>
      <c r="BJ15" s="78">
        <v>88.57090802068589</v>
      </c>
      <c r="BK15" s="6">
        <v>2142</v>
      </c>
      <c r="BL15" s="6">
        <v>2088</v>
      </c>
      <c r="BM15" s="7">
        <v>4230</v>
      </c>
      <c r="BN15" s="6">
        <v>1856</v>
      </c>
      <c r="BO15" s="6">
        <v>1778</v>
      </c>
      <c r="BP15" s="7">
        <v>3634</v>
      </c>
      <c r="BQ15" s="65"/>
      <c r="BR15" s="65"/>
      <c r="BS15" s="64">
        <v>0</v>
      </c>
      <c r="BT15" s="6">
        <v>1856</v>
      </c>
      <c r="BU15" s="6">
        <v>1778</v>
      </c>
      <c r="BV15" s="7">
        <v>3634</v>
      </c>
      <c r="BW15" s="78">
        <v>86.64799253034548</v>
      </c>
      <c r="BX15" s="78">
        <v>85.15325670498083</v>
      </c>
      <c r="BY15" s="78">
        <v>85.91016548463357</v>
      </c>
      <c r="BZ15" s="7">
        <v>49742</v>
      </c>
      <c r="CA15" s="7">
        <v>25841</v>
      </c>
      <c r="CB15" s="7">
        <v>75583</v>
      </c>
      <c r="CC15" s="7">
        <v>43898</v>
      </c>
      <c r="CD15" s="7">
        <v>22934</v>
      </c>
      <c r="CE15" s="7">
        <v>66832</v>
      </c>
      <c r="CF15" s="64">
        <v>0</v>
      </c>
      <c r="CG15" s="64">
        <v>0</v>
      </c>
      <c r="CH15" s="64">
        <v>0</v>
      </c>
      <c r="CI15" s="6">
        <v>43898</v>
      </c>
      <c r="CJ15" s="6">
        <v>22934</v>
      </c>
      <c r="CK15" s="7">
        <v>66832</v>
      </c>
      <c r="CL15" s="78">
        <v>88.25137710586627</v>
      </c>
      <c r="CM15" s="78">
        <v>88.75043535466894</v>
      </c>
      <c r="CN15" s="78">
        <v>88.4219996560073</v>
      </c>
      <c r="CO15" s="6">
        <v>5528</v>
      </c>
      <c r="CP15" s="6">
        <v>2877</v>
      </c>
      <c r="CQ15" s="7">
        <v>8405</v>
      </c>
      <c r="CR15" s="6">
        <v>4861</v>
      </c>
      <c r="CS15" s="6">
        <v>2585</v>
      </c>
      <c r="CT15" s="7">
        <v>7446</v>
      </c>
      <c r="CU15" s="65"/>
      <c r="CV15" s="65"/>
      <c r="CW15" s="64">
        <v>0</v>
      </c>
      <c r="CX15" s="6">
        <v>4861</v>
      </c>
      <c r="CY15" s="6">
        <v>2585</v>
      </c>
      <c r="CZ15" s="7">
        <v>7446</v>
      </c>
      <c r="DA15" s="78">
        <v>87.93415340086831</v>
      </c>
      <c r="DB15" s="78">
        <v>89.85053875564824</v>
      </c>
      <c r="DC15" s="78">
        <v>88.5901249256395</v>
      </c>
      <c r="DD15" s="6">
        <v>301</v>
      </c>
      <c r="DE15" s="6">
        <v>314</v>
      </c>
      <c r="DF15" s="7">
        <v>615</v>
      </c>
      <c r="DG15" s="6">
        <v>268</v>
      </c>
      <c r="DH15" s="6">
        <v>274</v>
      </c>
      <c r="DI15" s="7">
        <v>542</v>
      </c>
      <c r="DJ15" s="65"/>
      <c r="DK15" s="65"/>
      <c r="DL15" s="65">
        <v>0</v>
      </c>
      <c r="DM15" s="6">
        <v>268</v>
      </c>
      <c r="DN15" s="6">
        <v>274</v>
      </c>
      <c r="DO15" s="7">
        <v>542</v>
      </c>
      <c r="DP15" s="78">
        <v>89.03654485049833</v>
      </c>
      <c r="DQ15" s="78">
        <v>87.26114649681529</v>
      </c>
      <c r="DR15" s="78">
        <v>88.13008130081302</v>
      </c>
      <c r="DS15" s="7">
        <v>5829</v>
      </c>
      <c r="DT15" s="7">
        <v>3191</v>
      </c>
      <c r="DU15" s="7">
        <v>9020</v>
      </c>
      <c r="DV15" s="7">
        <v>5129</v>
      </c>
      <c r="DW15" s="7">
        <v>2859</v>
      </c>
      <c r="DX15" s="7">
        <v>7988</v>
      </c>
      <c r="DY15" s="64">
        <v>0</v>
      </c>
      <c r="DZ15" s="64">
        <v>0</v>
      </c>
      <c r="EA15" s="64">
        <v>0</v>
      </c>
      <c r="EB15" s="6">
        <v>5129</v>
      </c>
      <c r="EC15" s="6">
        <v>2859</v>
      </c>
      <c r="ED15" s="7">
        <v>7988</v>
      </c>
      <c r="EE15" s="78">
        <v>87.991079087322</v>
      </c>
      <c r="EF15" s="78">
        <v>89.59573801316202</v>
      </c>
      <c r="EG15" s="78">
        <v>88.55875831485588</v>
      </c>
      <c r="EH15" s="79">
        <v>404520</v>
      </c>
      <c r="EI15" s="79">
        <v>288695</v>
      </c>
      <c r="EJ15" s="79">
        <v>693215</v>
      </c>
      <c r="EK15" s="62">
        <v>3926</v>
      </c>
      <c r="EL15" s="62">
        <v>3528</v>
      </c>
      <c r="EM15" s="79">
        <v>7454</v>
      </c>
      <c r="EN15" s="79">
        <v>186673</v>
      </c>
      <c r="EO15" s="79">
        <v>154772</v>
      </c>
      <c r="EP15" s="79">
        <v>341445</v>
      </c>
      <c r="EQ15" s="80">
        <v>0.9705329773558786</v>
      </c>
      <c r="ER15" s="80">
        <v>1.2220509534283588</v>
      </c>
      <c r="ES15" s="80">
        <v>1.0752796751368623</v>
      </c>
      <c r="ET15" s="80">
        <v>46.146791258775835</v>
      </c>
      <c r="EU15" s="80">
        <v>53.61090424150055</v>
      </c>
      <c r="EV15" s="80">
        <v>49.25528155045693</v>
      </c>
      <c r="EW15" s="79">
        <v>43898</v>
      </c>
      <c r="EX15" s="79">
        <v>22934</v>
      </c>
      <c r="EY15" s="79">
        <v>66832</v>
      </c>
      <c r="EZ15" s="62">
        <v>173</v>
      </c>
      <c r="FA15" s="62">
        <v>168</v>
      </c>
      <c r="FB15" s="79">
        <v>341</v>
      </c>
      <c r="FC15" s="79">
        <v>15553</v>
      </c>
      <c r="FD15" s="79">
        <v>9385</v>
      </c>
      <c r="FE15" s="79">
        <v>24938</v>
      </c>
      <c r="FF15" s="80">
        <v>0.3940954029796346</v>
      </c>
      <c r="FG15" s="80">
        <v>0.732536844859161</v>
      </c>
      <c r="FH15" s="80">
        <v>0.5102346181469954</v>
      </c>
      <c r="FI15" s="80">
        <v>35.42986013030206</v>
      </c>
      <c r="FJ15" s="80">
        <v>40.92177552978111</v>
      </c>
      <c r="FK15" s="80">
        <v>37.31446013885564</v>
      </c>
      <c r="FL15" s="79">
        <v>5129</v>
      </c>
      <c r="FM15" s="79">
        <v>2859</v>
      </c>
      <c r="FN15" s="79">
        <v>7988</v>
      </c>
      <c r="FO15" s="62">
        <v>12</v>
      </c>
      <c r="FP15" s="62">
        <v>8</v>
      </c>
      <c r="FQ15" s="79">
        <v>20</v>
      </c>
      <c r="FR15" s="79">
        <v>1841</v>
      </c>
      <c r="FS15" s="79">
        <v>1311</v>
      </c>
      <c r="FT15" s="79">
        <v>3152</v>
      </c>
      <c r="FU15" s="80">
        <v>0.23396373562097875</v>
      </c>
      <c r="FV15" s="80">
        <v>0.27981811822315494</v>
      </c>
      <c r="FW15" s="80">
        <v>0.25037556334501754</v>
      </c>
      <c r="FX15" s="80">
        <v>35.89393643985182</v>
      </c>
      <c r="FY15" s="80">
        <v>45.855194123819516</v>
      </c>
      <c r="FZ15" s="80">
        <v>39.45918878317477</v>
      </c>
    </row>
    <row r="16" spans="1:182" ht="27" customHeight="1">
      <c r="A16" s="4">
        <v>7</v>
      </c>
      <c r="B16" s="134" t="s">
        <v>37</v>
      </c>
      <c r="C16" s="6">
        <v>26728</v>
      </c>
      <c r="D16" s="6">
        <v>40244</v>
      </c>
      <c r="E16" s="77">
        <v>66972</v>
      </c>
      <c r="F16" s="6">
        <v>24764</v>
      </c>
      <c r="G16" s="6">
        <v>37975</v>
      </c>
      <c r="H16" s="7">
        <v>62739</v>
      </c>
      <c r="I16" s="67"/>
      <c r="J16" s="67"/>
      <c r="K16" s="66">
        <v>0</v>
      </c>
      <c r="L16" s="6">
        <v>24764</v>
      </c>
      <c r="M16" s="6">
        <v>37975</v>
      </c>
      <c r="N16" s="6">
        <v>62739</v>
      </c>
      <c r="O16" s="78">
        <v>92.65190062855433</v>
      </c>
      <c r="P16" s="78">
        <v>94.3618924560183</v>
      </c>
      <c r="Q16" s="78">
        <v>93.67944812757571</v>
      </c>
      <c r="R16" s="67"/>
      <c r="S16" s="67"/>
      <c r="T16" s="64">
        <v>0</v>
      </c>
      <c r="U16" s="67"/>
      <c r="V16" s="67"/>
      <c r="W16" s="64">
        <v>0</v>
      </c>
      <c r="X16" s="67"/>
      <c r="Y16" s="67"/>
      <c r="Z16" s="64">
        <v>0</v>
      </c>
      <c r="AA16" s="67">
        <v>0</v>
      </c>
      <c r="AB16" s="67">
        <v>0</v>
      </c>
      <c r="AC16" s="64">
        <v>0</v>
      </c>
      <c r="AD16" s="88" t="s">
        <v>101</v>
      </c>
      <c r="AE16" s="88" t="s">
        <v>101</v>
      </c>
      <c r="AF16" s="88" t="s">
        <v>101</v>
      </c>
      <c r="AG16" s="7">
        <v>26728</v>
      </c>
      <c r="AH16" s="7">
        <v>40244</v>
      </c>
      <c r="AI16" s="7">
        <v>66972</v>
      </c>
      <c r="AJ16" s="7">
        <v>24764</v>
      </c>
      <c r="AK16" s="7">
        <v>37975</v>
      </c>
      <c r="AL16" s="7">
        <v>62739</v>
      </c>
      <c r="AM16" s="64">
        <v>0</v>
      </c>
      <c r="AN16" s="64">
        <v>0</v>
      </c>
      <c r="AO16" s="64">
        <v>0</v>
      </c>
      <c r="AP16" s="6">
        <v>24764</v>
      </c>
      <c r="AQ16" s="6">
        <v>37975</v>
      </c>
      <c r="AR16" s="7">
        <v>62739</v>
      </c>
      <c r="AS16" s="78">
        <v>92.65190062855433</v>
      </c>
      <c r="AT16" s="78">
        <v>94.3618924560183</v>
      </c>
      <c r="AU16" s="78">
        <v>93.67944812757571</v>
      </c>
      <c r="AV16" s="67"/>
      <c r="AW16" s="67"/>
      <c r="AX16" s="64">
        <v>0</v>
      </c>
      <c r="AY16" s="67"/>
      <c r="AZ16" s="67"/>
      <c r="BA16" s="64">
        <v>0</v>
      </c>
      <c r="BB16" s="67"/>
      <c r="BC16" s="67"/>
      <c r="BD16" s="64">
        <v>0</v>
      </c>
      <c r="BE16" s="67">
        <v>0</v>
      </c>
      <c r="BF16" s="67">
        <v>0</v>
      </c>
      <c r="BG16" s="67">
        <v>0</v>
      </c>
      <c r="BH16" s="88" t="s">
        <v>101</v>
      </c>
      <c r="BI16" s="88" t="s">
        <v>101</v>
      </c>
      <c r="BJ16" s="88" t="s">
        <v>101</v>
      </c>
      <c r="BK16" s="67"/>
      <c r="BL16" s="67"/>
      <c r="BM16" s="64">
        <v>0</v>
      </c>
      <c r="BN16" s="67"/>
      <c r="BO16" s="67"/>
      <c r="BP16" s="64">
        <v>0</v>
      </c>
      <c r="BQ16" s="67"/>
      <c r="BR16" s="67"/>
      <c r="BS16" s="64">
        <v>0</v>
      </c>
      <c r="BT16" s="67">
        <v>0</v>
      </c>
      <c r="BU16" s="67">
        <v>0</v>
      </c>
      <c r="BV16" s="64">
        <v>0</v>
      </c>
      <c r="BW16" s="88" t="s">
        <v>101</v>
      </c>
      <c r="BX16" s="88" t="s">
        <v>101</v>
      </c>
      <c r="BY16" s="88" t="s">
        <v>101</v>
      </c>
      <c r="BZ16" s="64">
        <v>0</v>
      </c>
      <c r="CA16" s="64">
        <v>0</v>
      </c>
      <c r="CB16" s="64">
        <v>0</v>
      </c>
      <c r="CC16" s="64">
        <v>0</v>
      </c>
      <c r="CD16" s="64">
        <v>0</v>
      </c>
      <c r="CE16" s="64">
        <v>0</v>
      </c>
      <c r="CF16" s="64">
        <v>0</v>
      </c>
      <c r="CG16" s="64">
        <v>0</v>
      </c>
      <c r="CH16" s="64">
        <v>0</v>
      </c>
      <c r="CI16" s="67">
        <v>0</v>
      </c>
      <c r="CJ16" s="67">
        <v>0</v>
      </c>
      <c r="CK16" s="64">
        <v>0</v>
      </c>
      <c r="CL16" s="88" t="s">
        <v>101</v>
      </c>
      <c r="CM16" s="88" t="s">
        <v>101</v>
      </c>
      <c r="CN16" s="88" t="s">
        <v>101</v>
      </c>
      <c r="CO16" s="67"/>
      <c r="CP16" s="67"/>
      <c r="CQ16" s="64">
        <v>0</v>
      </c>
      <c r="CR16" s="67"/>
      <c r="CS16" s="67"/>
      <c r="CT16" s="64">
        <v>0</v>
      </c>
      <c r="CU16" s="67"/>
      <c r="CV16" s="67"/>
      <c r="CW16" s="64">
        <v>0</v>
      </c>
      <c r="CX16" s="67">
        <v>0</v>
      </c>
      <c r="CY16" s="67">
        <v>0</v>
      </c>
      <c r="CZ16" s="64">
        <v>0</v>
      </c>
      <c r="DA16" s="88" t="s">
        <v>101</v>
      </c>
      <c r="DB16" s="88" t="s">
        <v>101</v>
      </c>
      <c r="DC16" s="88" t="s">
        <v>101</v>
      </c>
      <c r="DD16" s="67"/>
      <c r="DE16" s="67"/>
      <c r="DF16" s="64">
        <v>0</v>
      </c>
      <c r="DG16" s="67"/>
      <c r="DH16" s="67"/>
      <c r="DI16" s="64">
        <v>0</v>
      </c>
      <c r="DJ16" s="67"/>
      <c r="DK16" s="67"/>
      <c r="DL16" s="65">
        <v>0</v>
      </c>
      <c r="DM16" s="67">
        <v>0</v>
      </c>
      <c r="DN16" s="67">
        <v>0</v>
      </c>
      <c r="DO16" s="64">
        <v>0</v>
      </c>
      <c r="DP16" s="88" t="s">
        <v>101</v>
      </c>
      <c r="DQ16" s="88" t="s">
        <v>101</v>
      </c>
      <c r="DR16" s="88" t="s">
        <v>101</v>
      </c>
      <c r="DS16" s="64">
        <v>0</v>
      </c>
      <c r="DT16" s="64">
        <v>0</v>
      </c>
      <c r="DU16" s="64">
        <v>0</v>
      </c>
      <c r="DV16" s="64">
        <v>0</v>
      </c>
      <c r="DW16" s="64">
        <v>0</v>
      </c>
      <c r="DX16" s="64">
        <v>0</v>
      </c>
      <c r="DY16" s="64">
        <v>0</v>
      </c>
      <c r="DZ16" s="64">
        <v>0</v>
      </c>
      <c r="EA16" s="64">
        <v>0</v>
      </c>
      <c r="EB16" s="67">
        <v>0</v>
      </c>
      <c r="EC16" s="67">
        <v>0</v>
      </c>
      <c r="ED16" s="64">
        <v>0</v>
      </c>
      <c r="EE16" s="88" t="s">
        <v>101</v>
      </c>
      <c r="EF16" s="88" t="s">
        <v>101</v>
      </c>
      <c r="EG16" s="88" t="s">
        <v>101</v>
      </c>
      <c r="EH16" s="79">
        <v>24764</v>
      </c>
      <c r="EI16" s="79">
        <v>37975</v>
      </c>
      <c r="EJ16" s="79">
        <v>62739</v>
      </c>
      <c r="EK16" s="64"/>
      <c r="EL16" s="64"/>
      <c r="EM16" s="64">
        <v>0</v>
      </c>
      <c r="EN16" s="79">
        <v>20050</v>
      </c>
      <c r="EO16" s="79">
        <v>24886</v>
      </c>
      <c r="EP16" s="79">
        <v>44936</v>
      </c>
      <c r="EQ16" s="88">
        <v>0</v>
      </c>
      <c r="ER16" s="88">
        <v>0</v>
      </c>
      <c r="ES16" s="88">
        <v>0</v>
      </c>
      <c r="ET16" s="80">
        <v>80.96430302051365</v>
      </c>
      <c r="EU16" s="80">
        <v>65.53258722843977</v>
      </c>
      <c r="EV16" s="80">
        <v>71.62371092940596</v>
      </c>
      <c r="EW16" s="64">
        <v>0</v>
      </c>
      <c r="EX16" s="64">
        <v>0</v>
      </c>
      <c r="EY16" s="64">
        <v>0</v>
      </c>
      <c r="EZ16" s="64"/>
      <c r="FA16" s="64"/>
      <c r="FB16" s="64">
        <v>0</v>
      </c>
      <c r="FC16" s="64"/>
      <c r="FD16" s="64"/>
      <c r="FE16" s="64">
        <v>0</v>
      </c>
      <c r="FF16" s="88" t="e">
        <v>#DIV/0!</v>
      </c>
      <c r="FG16" s="88" t="e">
        <v>#DIV/0!</v>
      </c>
      <c r="FH16" s="88" t="e">
        <v>#DIV/0!</v>
      </c>
      <c r="FI16" s="88" t="e">
        <v>#DIV/0!</v>
      </c>
      <c r="FJ16" s="88" t="e">
        <v>#DIV/0!</v>
      </c>
      <c r="FK16" s="88" t="e">
        <v>#DIV/0!</v>
      </c>
      <c r="FL16" s="64">
        <v>0</v>
      </c>
      <c r="FM16" s="64">
        <v>0</v>
      </c>
      <c r="FN16" s="64">
        <v>0</v>
      </c>
      <c r="FO16" s="64"/>
      <c r="FP16" s="64"/>
      <c r="FQ16" s="64">
        <v>0</v>
      </c>
      <c r="FR16" s="64"/>
      <c r="FS16" s="64"/>
      <c r="FT16" s="64">
        <v>0</v>
      </c>
      <c r="FU16" s="88" t="e">
        <v>#DIV/0!</v>
      </c>
      <c r="FV16" s="88" t="e">
        <v>#DIV/0!</v>
      </c>
      <c r="FW16" s="88" t="e">
        <v>#DIV/0!</v>
      </c>
      <c r="FX16" s="88" t="e">
        <v>#DIV/0!</v>
      </c>
      <c r="FY16" s="88" t="e">
        <v>#DIV/0!</v>
      </c>
      <c r="FZ16" s="88" t="e">
        <v>#DIV/0!</v>
      </c>
    </row>
    <row r="17" spans="1:182" ht="32.25" customHeight="1">
      <c r="A17" s="4">
        <v>8</v>
      </c>
      <c r="B17" s="134" t="s">
        <v>38</v>
      </c>
      <c r="C17" s="6">
        <v>114636</v>
      </c>
      <c r="D17" s="6">
        <v>92068</v>
      </c>
      <c r="E17" s="77">
        <v>206704</v>
      </c>
      <c r="F17" s="6">
        <v>89953</v>
      </c>
      <c r="G17" s="6">
        <v>76995</v>
      </c>
      <c r="H17" s="7">
        <v>166948</v>
      </c>
      <c r="I17" s="67"/>
      <c r="J17" s="67"/>
      <c r="K17" s="66"/>
      <c r="L17" s="6">
        <v>89953</v>
      </c>
      <c r="M17" s="6">
        <v>76995</v>
      </c>
      <c r="N17" s="6">
        <v>166948</v>
      </c>
      <c r="O17" s="78">
        <v>78.46836944764297</v>
      </c>
      <c r="P17" s="78">
        <v>83.6284050918886</v>
      </c>
      <c r="Q17" s="78">
        <v>80.76670020899451</v>
      </c>
      <c r="R17" s="6">
        <v>11924</v>
      </c>
      <c r="S17" s="6">
        <v>6973</v>
      </c>
      <c r="T17" s="7">
        <v>18897</v>
      </c>
      <c r="U17" s="6">
        <v>6319</v>
      </c>
      <c r="V17" s="6">
        <v>4201</v>
      </c>
      <c r="W17" s="7">
        <v>10520</v>
      </c>
      <c r="X17" s="65"/>
      <c r="Y17" s="65"/>
      <c r="Z17" s="64"/>
      <c r="AA17" s="6">
        <v>6319</v>
      </c>
      <c r="AB17" s="6">
        <v>4201</v>
      </c>
      <c r="AC17" s="7">
        <v>10520</v>
      </c>
      <c r="AD17" s="78">
        <v>52.993961757799404</v>
      </c>
      <c r="AE17" s="78">
        <v>60.24666571059802</v>
      </c>
      <c r="AF17" s="78">
        <v>55.67021220299518</v>
      </c>
      <c r="AG17" s="7">
        <v>126560</v>
      </c>
      <c r="AH17" s="7">
        <v>99041</v>
      </c>
      <c r="AI17" s="7">
        <v>225601</v>
      </c>
      <c r="AJ17" s="7">
        <v>96272</v>
      </c>
      <c r="AK17" s="7">
        <v>81196</v>
      </c>
      <c r="AL17" s="7">
        <v>177468</v>
      </c>
      <c r="AM17" s="7">
        <v>0</v>
      </c>
      <c r="AN17" s="7">
        <v>0</v>
      </c>
      <c r="AO17" s="7">
        <v>0</v>
      </c>
      <c r="AP17" s="6">
        <v>96272</v>
      </c>
      <c r="AQ17" s="6">
        <v>81196</v>
      </c>
      <c r="AR17" s="7">
        <v>177468</v>
      </c>
      <c r="AS17" s="78">
        <v>76.06826801517067</v>
      </c>
      <c r="AT17" s="78">
        <v>81.98220938803122</v>
      </c>
      <c r="AU17" s="78">
        <v>78.66454492666256</v>
      </c>
      <c r="AV17" s="6">
        <v>16899</v>
      </c>
      <c r="AW17" s="6">
        <v>12379</v>
      </c>
      <c r="AX17" s="7">
        <v>29278</v>
      </c>
      <c r="AY17" s="6">
        <v>12797</v>
      </c>
      <c r="AZ17" s="6">
        <v>9976</v>
      </c>
      <c r="BA17" s="7">
        <v>22773</v>
      </c>
      <c r="BB17" s="67"/>
      <c r="BC17" s="67"/>
      <c r="BD17" s="64"/>
      <c r="BE17" s="6">
        <v>12797</v>
      </c>
      <c r="BF17" s="6">
        <v>9976</v>
      </c>
      <c r="BG17" s="6">
        <v>22773</v>
      </c>
      <c r="BH17" s="78">
        <v>75.72637434167703</v>
      </c>
      <c r="BI17" s="78">
        <v>80.58809273770095</v>
      </c>
      <c r="BJ17" s="78">
        <v>77.78195231914748</v>
      </c>
      <c r="BK17" s="6">
        <v>1759</v>
      </c>
      <c r="BL17" s="6">
        <v>1025</v>
      </c>
      <c r="BM17" s="7">
        <v>2784</v>
      </c>
      <c r="BN17" s="6">
        <v>945</v>
      </c>
      <c r="BO17" s="6">
        <v>589</v>
      </c>
      <c r="BP17" s="7">
        <v>1534</v>
      </c>
      <c r="BQ17" s="67"/>
      <c r="BR17" s="67"/>
      <c r="BS17" s="64"/>
      <c r="BT17" s="6">
        <v>945</v>
      </c>
      <c r="BU17" s="6">
        <v>589</v>
      </c>
      <c r="BV17" s="7">
        <v>1534</v>
      </c>
      <c r="BW17" s="78">
        <v>53.72370665150654</v>
      </c>
      <c r="BX17" s="78">
        <v>57.46341463414634</v>
      </c>
      <c r="BY17" s="78">
        <v>55.10057471264368</v>
      </c>
      <c r="BZ17" s="7">
        <v>18658</v>
      </c>
      <c r="CA17" s="7">
        <v>13404</v>
      </c>
      <c r="CB17" s="7">
        <v>32062</v>
      </c>
      <c r="CC17" s="7">
        <v>13742</v>
      </c>
      <c r="CD17" s="7">
        <v>10565</v>
      </c>
      <c r="CE17" s="7">
        <v>24307</v>
      </c>
      <c r="CF17" s="64">
        <v>0</v>
      </c>
      <c r="CG17" s="64">
        <v>0</v>
      </c>
      <c r="CH17" s="64">
        <v>0</v>
      </c>
      <c r="CI17" s="6">
        <v>13742</v>
      </c>
      <c r="CJ17" s="6">
        <v>10565</v>
      </c>
      <c r="CK17" s="7">
        <v>24307</v>
      </c>
      <c r="CL17" s="78">
        <v>73.65205273877157</v>
      </c>
      <c r="CM17" s="78">
        <v>78.81975529692629</v>
      </c>
      <c r="CN17" s="78">
        <v>75.81248830391118</v>
      </c>
      <c r="CO17" s="6">
        <v>27620</v>
      </c>
      <c r="CP17" s="6">
        <v>22332</v>
      </c>
      <c r="CQ17" s="7">
        <v>49952</v>
      </c>
      <c r="CR17" s="6">
        <v>20547</v>
      </c>
      <c r="CS17" s="6">
        <v>17571</v>
      </c>
      <c r="CT17" s="7">
        <v>38118</v>
      </c>
      <c r="CU17" s="67"/>
      <c r="CV17" s="67"/>
      <c r="CW17" s="64"/>
      <c r="CX17" s="6">
        <v>20547</v>
      </c>
      <c r="CY17" s="6">
        <v>17571</v>
      </c>
      <c r="CZ17" s="7">
        <v>38118</v>
      </c>
      <c r="DA17" s="78">
        <v>74.3917451122375</v>
      </c>
      <c r="DB17" s="78">
        <v>78.68081676518001</v>
      </c>
      <c r="DC17" s="78">
        <v>76.30925688661114</v>
      </c>
      <c r="DD17" s="54">
        <v>2949</v>
      </c>
      <c r="DE17" s="6">
        <v>1758</v>
      </c>
      <c r="DF17" s="7">
        <v>4707</v>
      </c>
      <c r="DG17" s="6">
        <v>1419</v>
      </c>
      <c r="DH17" s="6">
        <v>988</v>
      </c>
      <c r="DI17" s="7">
        <v>2407</v>
      </c>
      <c r="DJ17" s="65"/>
      <c r="DK17" s="65"/>
      <c r="DL17" s="65"/>
      <c r="DM17" s="6">
        <v>1419</v>
      </c>
      <c r="DN17" s="6">
        <v>988</v>
      </c>
      <c r="DO17" s="7">
        <v>2407</v>
      </c>
      <c r="DP17" s="78">
        <v>48.11800610376399</v>
      </c>
      <c r="DQ17" s="78">
        <v>56.20022753128555</v>
      </c>
      <c r="DR17" s="78">
        <v>51.13660505629913</v>
      </c>
      <c r="DS17" s="7">
        <v>30569</v>
      </c>
      <c r="DT17" s="7">
        <v>24090</v>
      </c>
      <c r="DU17" s="7">
        <v>54659</v>
      </c>
      <c r="DV17" s="7">
        <v>21966</v>
      </c>
      <c r="DW17" s="7">
        <v>18559</v>
      </c>
      <c r="DX17" s="7">
        <v>40525</v>
      </c>
      <c r="DY17" s="64">
        <v>0</v>
      </c>
      <c r="DZ17" s="64">
        <v>0</v>
      </c>
      <c r="EA17" s="64">
        <v>0</v>
      </c>
      <c r="EB17" s="6">
        <v>21966</v>
      </c>
      <c r="EC17" s="6">
        <v>18559</v>
      </c>
      <c r="ED17" s="7">
        <v>40525</v>
      </c>
      <c r="EE17" s="78">
        <v>71.85711014426379</v>
      </c>
      <c r="EF17" s="78">
        <v>77.04026567040265</v>
      </c>
      <c r="EG17" s="78">
        <v>74.1414954536307</v>
      </c>
      <c r="EH17" s="79">
        <v>96272</v>
      </c>
      <c r="EI17" s="79">
        <v>81196</v>
      </c>
      <c r="EJ17" s="79">
        <v>177468</v>
      </c>
      <c r="EK17" s="64"/>
      <c r="EL17" s="64"/>
      <c r="EM17" s="79">
        <v>4573</v>
      </c>
      <c r="EN17" s="64"/>
      <c r="EO17" s="64"/>
      <c r="EP17" s="79">
        <v>26946</v>
      </c>
      <c r="EQ17" s="88">
        <v>0</v>
      </c>
      <c r="ER17" s="88">
        <v>0</v>
      </c>
      <c r="ES17" s="80">
        <v>2.576802578493024</v>
      </c>
      <c r="ET17" s="88">
        <v>0</v>
      </c>
      <c r="EU17" s="88">
        <v>0</v>
      </c>
      <c r="EV17" s="80">
        <v>15.183582392318614</v>
      </c>
      <c r="EW17" s="79">
        <v>13742</v>
      </c>
      <c r="EX17" s="79">
        <v>10565</v>
      </c>
      <c r="EY17" s="79">
        <v>24307</v>
      </c>
      <c r="EZ17" s="64"/>
      <c r="FA17" s="64"/>
      <c r="FB17" s="79">
        <v>397</v>
      </c>
      <c r="FC17" s="64"/>
      <c r="FD17" s="64"/>
      <c r="FE17" s="90">
        <v>3300</v>
      </c>
      <c r="FF17" s="88">
        <v>0</v>
      </c>
      <c r="FG17" s="88">
        <v>0</v>
      </c>
      <c r="FH17" s="80">
        <v>1.6332743654091415</v>
      </c>
      <c r="FI17" s="88">
        <v>0</v>
      </c>
      <c r="FJ17" s="88">
        <v>0</v>
      </c>
      <c r="FK17" s="80">
        <v>13.57633603488707</v>
      </c>
      <c r="FL17" s="79">
        <v>21966</v>
      </c>
      <c r="FM17" s="79">
        <v>18559</v>
      </c>
      <c r="FN17" s="79">
        <v>40525</v>
      </c>
      <c r="FO17" s="64"/>
      <c r="FP17" s="64"/>
      <c r="FQ17" s="79">
        <v>291</v>
      </c>
      <c r="FR17" s="64"/>
      <c r="FS17" s="64"/>
      <c r="FT17" s="79">
        <v>3935</v>
      </c>
      <c r="FU17" s="88">
        <v>0</v>
      </c>
      <c r="FV17" s="88">
        <v>0</v>
      </c>
      <c r="FW17" s="80">
        <v>0.7180752621838371</v>
      </c>
      <c r="FX17" s="88">
        <v>0</v>
      </c>
      <c r="FY17" s="88">
        <v>0</v>
      </c>
      <c r="FZ17" s="80">
        <v>9.71005552128316</v>
      </c>
    </row>
    <row r="18" spans="1:182" ht="32.25" customHeight="1">
      <c r="A18" s="4">
        <v>9</v>
      </c>
      <c r="B18" s="134" t="s">
        <v>104</v>
      </c>
      <c r="C18" s="67"/>
      <c r="D18" s="67"/>
      <c r="E18" s="91">
        <v>0</v>
      </c>
      <c r="F18" s="67"/>
      <c r="G18" s="67"/>
      <c r="H18" s="64">
        <v>0</v>
      </c>
      <c r="I18" s="67"/>
      <c r="J18" s="67"/>
      <c r="K18" s="66">
        <v>0</v>
      </c>
      <c r="L18" s="67">
        <v>0</v>
      </c>
      <c r="M18" s="67">
        <v>0</v>
      </c>
      <c r="N18" s="67">
        <v>0</v>
      </c>
      <c r="O18" s="88"/>
      <c r="P18" s="88"/>
      <c r="Q18" s="88"/>
      <c r="R18" s="6">
        <v>136</v>
      </c>
      <c r="S18" s="6">
        <v>111</v>
      </c>
      <c r="T18" s="7">
        <v>247</v>
      </c>
      <c r="U18" s="6">
        <v>104</v>
      </c>
      <c r="V18" s="54">
        <v>93</v>
      </c>
      <c r="W18" s="7">
        <v>197</v>
      </c>
      <c r="X18" s="5">
        <v>11</v>
      </c>
      <c r="Y18" s="5">
        <v>4</v>
      </c>
      <c r="Z18" s="7">
        <v>15</v>
      </c>
      <c r="AA18" s="6">
        <v>115</v>
      </c>
      <c r="AB18" s="6">
        <v>97</v>
      </c>
      <c r="AC18" s="7">
        <v>212</v>
      </c>
      <c r="AD18" s="78">
        <v>84.55882352941177</v>
      </c>
      <c r="AE18" s="78">
        <v>87.38738738738738</v>
      </c>
      <c r="AF18" s="78">
        <v>85.82995951417004</v>
      </c>
      <c r="AG18" s="7">
        <v>136</v>
      </c>
      <c r="AH18" s="7">
        <v>111</v>
      </c>
      <c r="AI18" s="7">
        <v>247</v>
      </c>
      <c r="AJ18" s="7">
        <v>104</v>
      </c>
      <c r="AK18" s="7">
        <v>93</v>
      </c>
      <c r="AL18" s="7">
        <v>197</v>
      </c>
      <c r="AM18" s="7">
        <v>11</v>
      </c>
      <c r="AN18" s="7">
        <v>4</v>
      </c>
      <c r="AO18" s="7">
        <v>15</v>
      </c>
      <c r="AP18" s="6">
        <v>115</v>
      </c>
      <c r="AQ18" s="6">
        <v>97</v>
      </c>
      <c r="AR18" s="7">
        <v>212</v>
      </c>
      <c r="AS18" s="78">
        <v>84.55882352941177</v>
      </c>
      <c r="AT18" s="78">
        <v>87.38738738738738</v>
      </c>
      <c r="AU18" s="78">
        <v>85.82995951417004</v>
      </c>
      <c r="AV18" s="67"/>
      <c r="AW18" s="67"/>
      <c r="AX18" s="64">
        <v>0</v>
      </c>
      <c r="AY18" s="67"/>
      <c r="AZ18" s="67"/>
      <c r="BA18" s="64"/>
      <c r="BB18" s="67"/>
      <c r="BC18" s="67"/>
      <c r="BD18" s="64">
        <v>0</v>
      </c>
      <c r="BE18" s="67">
        <v>0</v>
      </c>
      <c r="BF18" s="67">
        <v>0</v>
      </c>
      <c r="BG18" s="67">
        <v>0</v>
      </c>
      <c r="BH18" s="88"/>
      <c r="BI18" s="88"/>
      <c r="BJ18" s="88"/>
      <c r="BK18" s="67"/>
      <c r="BL18" s="67"/>
      <c r="BM18" s="64">
        <v>0</v>
      </c>
      <c r="BN18" s="67"/>
      <c r="BO18" s="67"/>
      <c r="BP18" s="64">
        <v>0</v>
      </c>
      <c r="BQ18" s="67"/>
      <c r="BR18" s="67"/>
      <c r="BS18" s="64">
        <v>0</v>
      </c>
      <c r="BT18" s="67"/>
      <c r="BU18" s="67"/>
      <c r="BV18" s="64"/>
      <c r="BW18" s="88"/>
      <c r="BX18" s="88"/>
      <c r="BY18" s="88"/>
      <c r="BZ18" s="64"/>
      <c r="CA18" s="64"/>
      <c r="CB18" s="64"/>
      <c r="CC18" s="64"/>
      <c r="CD18" s="64"/>
      <c r="CE18" s="64"/>
      <c r="CF18" s="64"/>
      <c r="CG18" s="64"/>
      <c r="CH18" s="64"/>
      <c r="CI18" s="67"/>
      <c r="CJ18" s="67"/>
      <c r="CK18" s="64"/>
      <c r="CL18" s="88"/>
      <c r="CM18" s="88"/>
      <c r="CN18" s="88"/>
      <c r="CO18" s="67"/>
      <c r="CP18" s="67"/>
      <c r="CQ18" s="64">
        <v>0</v>
      </c>
      <c r="CR18" s="67"/>
      <c r="CS18" s="67"/>
      <c r="CT18" s="64">
        <v>0</v>
      </c>
      <c r="CU18" s="67"/>
      <c r="CV18" s="67"/>
      <c r="CW18" s="64">
        <v>0</v>
      </c>
      <c r="CX18" s="67"/>
      <c r="CY18" s="67"/>
      <c r="CZ18" s="64"/>
      <c r="DA18" s="88"/>
      <c r="DB18" s="88"/>
      <c r="DC18" s="88"/>
      <c r="DD18" s="67"/>
      <c r="DE18" s="67"/>
      <c r="DF18" s="64">
        <v>0</v>
      </c>
      <c r="DG18" s="67"/>
      <c r="DH18" s="67"/>
      <c r="DI18" s="64">
        <v>0</v>
      </c>
      <c r="DJ18" s="65"/>
      <c r="DK18" s="65"/>
      <c r="DL18" s="65">
        <v>0</v>
      </c>
      <c r="DM18" s="67"/>
      <c r="DN18" s="67"/>
      <c r="DO18" s="64"/>
      <c r="DP18" s="88"/>
      <c r="DQ18" s="88"/>
      <c r="DR18" s="88"/>
      <c r="DS18" s="64"/>
      <c r="DT18" s="64"/>
      <c r="DU18" s="64"/>
      <c r="DV18" s="64"/>
      <c r="DW18" s="64"/>
      <c r="DX18" s="64"/>
      <c r="DY18" s="64"/>
      <c r="DZ18" s="64"/>
      <c r="EA18" s="64"/>
      <c r="EB18" s="67"/>
      <c r="EC18" s="67"/>
      <c r="ED18" s="64"/>
      <c r="EE18" s="88"/>
      <c r="EF18" s="88"/>
      <c r="EG18" s="88"/>
      <c r="EH18" s="79">
        <v>115</v>
      </c>
      <c r="EI18" s="79">
        <v>97</v>
      </c>
      <c r="EJ18" s="79">
        <v>212</v>
      </c>
      <c r="EK18" s="64"/>
      <c r="EL18" s="64"/>
      <c r="EM18" s="64">
        <v>0</v>
      </c>
      <c r="EN18" s="64"/>
      <c r="EO18" s="64"/>
      <c r="EP18" s="64"/>
      <c r="EQ18" s="88">
        <v>0</v>
      </c>
      <c r="ER18" s="88">
        <v>0</v>
      </c>
      <c r="ES18" s="88">
        <v>0</v>
      </c>
      <c r="ET18" s="88">
        <v>0</v>
      </c>
      <c r="EU18" s="88">
        <v>0</v>
      </c>
      <c r="EV18" s="88">
        <v>0</v>
      </c>
      <c r="EW18" s="64"/>
      <c r="EX18" s="64"/>
      <c r="EY18" s="64"/>
      <c r="EZ18" s="64"/>
      <c r="FA18" s="64"/>
      <c r="FB18" s="64"/>
      <c r="FC18" s="64"/>
      <c r="FD18" s="64"/>
      <c r="FE18" s="64"/>
      <c r="FF18" s="88"/>
      <c r="FG18" s="88"/>
      <c r="FH18" s="88"/>
      <c r="FI18" s="88"/>
      <c r="FJ18" s="88"/>
      <c r="FK18" s="88"/>
      <c r="FL18" s="64"/>
      <c r="FM18" s="64"/>
      <c r="FN18" s="64"/>
      <c r="FO18" s="64"/>
      <c r="FP18" s="64"/>
      <c r="FQ18" s="64"/>
      <c r="FR18" s="64"/>
      <c r="FS18" s="64"/>
      <c r="FT18" s="64"/>
      <c r="FU18" s="88"/>
      <c r="FV18" s="88"/>
      <c r="FW18" s="88"/>
      <c r="FX18" s="88"/>
      <c r="FY18" s="88"/>
      <c r="FZ18" s="88"/>
    </row>
    <row r="19" spans="1:182" ht="30.75" customHeight="1">
      <c r="A19" s="4">
        <v>10</v>
      </c>
      <c r="B19" s="134" t="s">
        <v>39</v>
      </c>
      <c r="C19" s="6">
        <v>165</v>
      </c>
      <c r="D19" s="6">
        <v>78</v>
      </c>
      <c r="E19" s="77">
        <v>243</v>
      </c>
      <c r="F19" s="6">
        <v>160</v>
      </c>
      <c r="G19" s="6">
        <v>74</v>
      </c>
      <c r="H19" s="7">
        <v>234</v>
      </c>
      <c r="I19" s="6">
        <v>5</v>
      </c>
      <c r="J19" s="6">
        <v>4</v>
      </c>
      <c r="K19" s="8">
        <v>9</v>
      </c>
      <c r="L19" s="6">
        <v>165</v>
      </c>
      <c r="M19" s="6">
        <v>78</v>
      </c>
      <c r="N19" s="6">
        <v>243</v>
      </c>
      <c r="O19" s="78">
        <v>100</v>
      </c>
      <c r="P19" s="78">
        <v>100</v>
      </c>
      <c r="Q19" s="78">
        <v>100</v>
      </c>
      <c r="R19" s="6">
        <v>29</v>
      </c>
      <c r="S19" s="6">
        <v>26</v>
      </c>
      <c r="T19" s="7">
        <v>55</v>
      </c>
      <c r="U19" s="6">
        <v>21</v>
      </c>
      <c r="V19" s="6">
        <v>22</v>
      </c>
      <c r="W19" s="7">
        <v>43</v>
      </c>
      <c r="X19" s="6">
        <v>1</v>
      </c>
      <c r="Y19" s="6">
        <v>2</v>
      </c>
      <c r="Z19" s="7">
        <v>3</v>
      </c>
      <c r="AA19" s="6">
        <v>22</v>
      </c>
      <c r="AB19" s="6">
        <v>24</v>
      </c>
      <c r="AC19" s="7">
        <v>46</v>
      </c>
      <c r="AD19" s="78">
        <v>75.86206896551724</v>
      </c>
      <c r="AE19" s="78">
        <v>92.3076923076923</v>
      </c>
      <c r="AF19" s="78">
        <v>83.63636363636363</v>
      </c>
      <c r="AG19" s="7">
        <v>194</v>
      </c>
      <c r="AH19" s="7">
        <v>104</v>
      </c>
      <c r="AI19" s="7">
        <v>298</v>
      </c>
      <c r="AJ19" s="7">
        <v>181</v>
      </c>
      <c r="AK19" s="7">
        <v>96</v>
      </c>
      <c r="AL19" s="7">
        <v>277</v>
      </c>
      <c r="AM19" s="7">
        <v>6</v>
      </c>
      <c r="AN19" s="7">
        <v>6</v>
      </c>
      <c r="AO19" s="7">
        <v>12</v>
      </c>
      <c r="AP19" s="6">
        <v>187</v>
      </c>
      <c r="AQ19" s="6">
        <v>102</v>
      </c>
      <c r="AR19" s="7">
        <v>289</v>
      </c>
      <c r="AS19" s="78">
        <v>96.3917525773196</v>
      </c>
      <c r="AT19" s="78">
        <v>98.07692307692307</v>
      </c>
      <c r="AU19" s="78">
        <v>96.97986577181209</v>
      </c>
      <c r="AV19" s="51">
        <v>5</v>
      </c>
      <c r="AW19" s="51">
        <v>4</v>
      </c>
      <c r="AX19" s="7">
        <v>9</v>
      </c>
      <c r="AY19" s="51">
        <v>5</v>
      </c>
      <c r="AZ19" s="51">
        <v>4</v>
      </c>
      <c r="BA19" s="7">
        <v>9</v>
      </c>
      <c r="BB19" s="65"/>
      <c r="BC19" s="65"/>
      <c r="BD19" s="64">
        <v>0</v>
      </c>
      <c r="BE19" s="6">
        <v>5</v>
      </c>
      <c r="BF19" s="6">
        <v>4</v>
      </c>
      <c r="BG19" s="6">
        <v>9</v>
      </c>
      <c r="BH19" s="78">
        <v>100</v>
      </c>
      <c r="BI19" s="78">
        <v>100</v>
      </c>
      <c r="BJ19" s="78">
        <v>100</v>
      </c>
      <c r="BK19" s="67"/>
      <c r="BL19" s="67"/>
      <c r="BM19" s="64">
        <v>0</v>
      </c>
      <c r="BN19" s="67"/>
      <c r="BO19" s="67"/>
      <c r="BP19" s="64">
        <v>0</v>
      </c>
      <c r="BQ19" s="67"/>
      <c r="BR19" s="67"/>
      <c r="BS19" s="64">
        <v>0</v>
      </c>
      <c r="BT19" s="67">
        <v>0</v>
      </c>
      <c r="BU19" s="67">
        <v>0</v>
      </c>
      <c r="BV19" s="64">
        <v>0</v>
      </c>
      <c r="BW19" s="88" t="s">
        <v>101</v>
      </c>
      <c r="BX19" s="88" t="s">
        <v>101</v>
      </c>
      <c r="BY19" s="88" t="s">
        <v>101</v>
      </c>
      <c r="BZ19" s="7">
        <v>5</v>
      </c>
      <c r="CA19" s="7">
        <v>4</v>
      </c>
      <c r="CB19" s="7">
        <v>9</v>
      </c>
      <c r="CC19" s="7">
        <v>5</v>
      </c>
      <c r="CD19" s="7">
        <v>4</v>
      </c>
      <c r="CE19" s="7">
        <v>9</v>
      </c>
      <c r="CF19" s="64">
        <v>0</v>
      </c>
      <c r="CG19" s="64">
        <v>0</v>
      </c>
      <c r="CH19" s="64">
        <v>0</v>
      </c>
      <c r="CI19" s="6">
        <v>5</v>
      </c>
      <c r="CJ19" s="6">
        <v>4</v>
      </c>
      <c r="CK19" s="7">
        <v>9</v>
      </c>
      <c r="CL19" s="78">
        <v>100</v>
      </c>
      <c r="CM19" s="78">
        <v>100</v>
      </c>
      <c r="CN19" s="78">
        <v>100</v>
      </c>
      <c r="CO19" s="6">
        <v>87</v>
      </c>
      <c r="CP19" s="6">
        <v>53</v>
      </c>
      <c r="CQ19" s="7">
        <v>140</v>
      </c>
      <c r="CR19" s="6">
        <v>87</v>
      </c>
      <c r="CS19" s="6">
        <v>53</v>
      </c>
      <c r="CT19" s="7">
        <v>140</v>
      </c>
      <c r="CU19" s="67"/>
      <c r="CV19" s="67"/>
      <c r="CW19" s="64"/>
      <c r="CX19" s="6">
        <v>87</v>
      </c>
      <c r="CY19" s="6">
        <v>53</v>
      </c>
      <c r="CZ19" s="7">
        <v>140</v>
      </c>
      <c r="DA19" s="78">
        <v>100</v>
      </c>
      <c r="DB19" s="78">
        <v>100</v>
      </c>
      <c r="DC19" s="78">
        <v>100</v>
      </c>
      <c r="DD19" s="6">
        <v>4</v>
      </c>
      <c r="DE19" s="6">
        <v>5</v>
      </c>
      <c r="DF19" s="7">
        <v>9</v>
      </c>
      <c r="DG19" s="6">
        <v>1</v>
      </c>
      <c r="DH19" s="6">
        <v>1</v>
      </c>
      <c r="DI19" s="7">
        <v>2</v>
      </c>
      <c r="DJ19" s="5">
        <v>1</v>
      </c>
      <c r="DK19" s="5">
        <v>1</v>
      </c>
      <c r="DL19" s="5">
        <v>2</v>
      </c>
      <c r="DM19" s="6">
        <v>2</v>
      </c>
      <c r="DN19" s="6">
        <v>2</v>
      </c>
      <c r="DO19" s="7">
        <v>4</v>
      </c>
      <c r="DP19" s="78">
        <v>50</v>
      </c>
      <c r="DQ19" s="78">
        <v>40</v>
      </c>
      <c r="DR19" s="78">
        <v>44.44444444444444</v>
      </c>
      <c r="DS19" s="7">
        <v>91</v>
      </c>
      <c r="DT19" s="7">
        <v>58</v>
      </c>
      <c r="DU19" s="7">
        <v>149</v>
      </c>
      <c r="DV19" s="7">
        <v>88</v>
      </c>
      <c r="DW19" s="7">
        <v>54</v>
      </c>
      <c r="DX19" s="7">
        <v>142</v>
      </c>
      <c r="DY19" s="7">
        <v>1</v>
      </c>
      <c r="DZ19" s="7">
        <v>1</v>
      </c>
      <c r="EA19" s="7">
        <v>2</v>
      </c>
      <c r="EB19" s="6">
        <v>89</v>
      </c>
      <c r="EC19" s="6">
        <v>55</v>
      </c>
      <c r="ED19" s="7">
        <v>144</v>
      </c>
      <c r="EE19" s="78">
        <v>97.8021978021978</v>
      </c>
      <c r="EF19" s="78">
        <v>94.82758620689656</v>
      </c>
      <c r="EG19" s="78">
        <v>96.64429530201343</v>
      </c>
      <c r="EH19" s="79">
        <v>187</v>
      </c>
      <c r="EI19" s="79">
        <v>102</v>
      </c>
      <c r="EJ19" s="79">
        <v>289</v>
      </c>
      <c r="EK19" s="64"/>
      <c r="EL19" s="64"/>
      <c r="EM19" s="64">
        <v>0</v>
      </c>
      <c r="EN19" s="79">
        <v>60</v>
      </c>
      <c r="EO19" s="79">
        <v>44</v>
      </c>
      <c r="EP19" s="79">
        <v>104</v>
      </c>
      <c r="EQ19" s="88">
        <v>0</v>
      </c>
      <c r="ER19" s="88">
        <v>0</v>
      </c>
      <c r="ES19" s="88">
        <v>0</v>
      </c>
      <c r="ET19" s="80">
        <v>32.0855614973262</v>
      </c>
      <c r="EU19" s="80">
        <v>43.13725490196078</v>
      </c>
      <c r="EV19" s="80">
        <v>35.98615916955017</v>
      </c>
      <c r="EW19" s="79">
        <v>5</v>
      </c>
      <c r="EX19" s="79">
        <v>4</v>
      </c>
      <c r="EY19" s="79">
        <v>9</v>
      </c>
      <c r="EZ19" s="64"/>
      <c r="FA19" s="64"/>
      <c r="FB19" s="64">
        <v>0</v>
      </c>
      <c r="FC19" s="79">
        <v>5</v>
      </c>
      <c r="FD19" s="79">
        <v>4</v>
      </c>
      <c r="FE19" s="79">
        <v>9</v>
      </c>
      <c r="FF19" s="88">
        <v>0</v>
      </c>
      <c r="FG19" s="88">
        <v>0</v>
      </c>
      <c r="FH19" s="88">
        <v>0</v>
      </c>
      <c r="FI19" s="80">
        <v>100</v>
      </c>
      <c r="FJ19" s="80">
        <v>100</v>
      </c>
      <c r="FK19" s="80">
        <v>100</v>
      </c>
      <c r="FL19" s="79">
        <v>89</v>
      </c>
      <c r="FM19" s="79">
        <v>55</v>
      </c>
      <c r="FN19" s="79">
        <v>144</v>
      </c>
      <c r="FO19" s="64"/>
      <c r="FP19" s="64"/>
      <c r="FQ19" s="64">
        <v>0</v>
      </c>
      <c r="FR19" s="79">
        <v>55</v>
      </c>
      <c r="FS19" s="79">
        <v>28</v>
      </c>
      <c r="FT19" s="79">
        <v>83</v>
      </c>
      <c r="FU19" s="88">
        <v>0</v>
      </c>
      <c r="FV19" s="88">
        <v>0</v>
      </c>
      <c r="FW19" s="88">
        <v>0</v>
      </c>
      <c r="FX19" s="80">
        <v>61.79775280898876</v>
      </c>
      <c r="FY19" s="80">
        <v>50.90909090909091</v>
      </c>
      <c r="FZ19" s="80">
        <v>57.63888888888889</v>
      </c>
    </row>
    <row r="20" spans="1:182" ht="30.75" customHeight="1">
      <c r="A20" s="4">
        <v>11</v>
      </c>
      <c r="B20" s="134" t="s">
        <v>40</v>
      </c>
      <c r="C20" s="6">
        <v>6607</v>
      </c>
      <c r="D20" s="6">
        <v>7016</v>
      </c>
      <c r="E20" s="77">
        <v>13623</v>
      </c>
      <c r="F20" s="6">
        <v>5409</v>
      </c>
      <c r="G20" s="6">
        <v>6105</v>
      </c>
      <c r="H20" s="7">
        <v>11514</v>
      </c>
      <c r="I20" s="6">
        <v>460</v>
      </c>
      <c r="J20" s="6">
        <v>426</v>
      </c>
      <c r="K20" s="8">
        <v>886</v>
      </c>
      <c r="L20" s="6">
        <v>5869</v>
      </c>
      <c r="M20" s="6">
        <v>6531</v>
      </c>
      <c r="N20" s="6">
        <v>12400</v>
      </c>
      <c r="O20" s="78">
        <v>88.83002875737854</v>
      </c>
      <c r="P20" s="78">
        <v>93.0872291904219</v>
      </c>
      <c r="Q20" s="78">
        <v>91.02253541804302</v>
      </c>
      <c r="R20" s="6">
        <v>488</v>
      </c>
      <c r="S20" s="6">
        <v>394</v>
      </c>
      <c r="T20" s="7">
        <v>882</v>
      </c>
      <c r="U20" s="6">
        <v>163</v>
      </c>
      <c r="V20" s="6">
        <v>163</v>
      </c>
      <c r="W20" s="7">
        <v>326</v>
      </c>
      <c r="X20" s="65"/>
      <c r="Y20" s="67"/>
      <c r="Z20" s="64">
        <v>0</v>
      </c>
      <c r="AA20" s="6">
        <v>163</v>
      </c>
      <c r="AB20" s="6">
        <v>163</v>
      </c>
      <c r="AC20" s="7">
        <v>326</v>
      </c>
      <c r="AD20" s="78">
        <v>33.40163934426229</v>
      </c>
      <c r="AE20" s="78">
        <v>41.370558375634516</v>
      </c>
      <c r="AF20" s="78">
        <v>36.961451247165535</v>
      </c>
      <c r="AG20" s="7">
        <v>7095</v>
      </c>
      <c r="AH20" s="7">
        <v>7410</v>
      </c>
      <c r="AI20" s="7">
        <v>14505</v>
      </c>
      <c r="AJ20" s="7">
        <v>5572</v>
      </c>
      <c r="AK20" s="7">
        <v>6268</v>
      </c>
      <c r="AL20" s="7">
        <v>11840</v>
      </c>
      <c r="AM20" s="7">
        <v>460</v>
      </c>
      <c r="AN20" s="7">
        <v>426</v>
      </c>
      <c r="AO20" s="7">
        <v>886</v>
      </c>
      <c r="AP20" s="6">
        <v>6032</v>
      </c>
      <c r="AQ20" s="6">
        <v>6694</v>
      </c>
      <c r="AR20" s="7">
        <v>12726</v>
      </c>
      <c r="AS20" s="78">
        <v>85.01761804087386</v>
      </c>
      <c r="AT20" s="78">
        <v>90.33738191632928</v>
      </c>
      <c r="AU20" s="78">
        <v>87.73526370217166</v>
      </c>
      <c r="AV20" s="51">
        <v>71</v>
      </c>
      <c r="AW20" s="51">
        <v>90</v>
      </c>
      <c r="AX20" s="7">
        <v>161</v>
      </c>
      <c r="AY20" s="7">
        <v>60</v>
      </c>
      <c r="AZ20" s="7">
        <v>75</v>
      </c>
      <c r="BA20" s="7">
        <v>135</v>
      </c>
      <c r="BB20" s="5">
        <v>3</v>
      </c>
      <c r="BC20" s="5">
        <v>2</v>
      </c>
      <c r="BD20" s="7">
        <v>5</v>
      </c>
      <c r="BE20" s="6">
        <v>63</v>
      </c>
      <c r="BF20" s="6">
        <v>77</v>
      </c>
      <c r="BG20" s="6">
        <v>140</v>
      </c>
      <c r="BH20" s="78">
        <v>88.73239436619718</v>
      </c>
      <c r="BI20" s="78">
        <v>85.55555555555556</v>
      </c>
      <c r="BJ20" s="78">
        <v>86.95652173913044</v>
      </c>
      <c r="BK20" s="6">
        <v>4</v>
      </c>
      <c r="BL20" s="6">
        <v>8</v>
      </c>
      <c r="BM20" s="7">
        <v>12</v>
      </c>
      <c r="BN20" s="6">
        <v>2</v>
      </c>
      <c r="BO20" s="6">
        <v>5</v>
      </c>
      <c r="BP20" s="7">
        <v>7</v>
      </c>
      <c r="BQ20" s="67"/>
      <c r="BR20" s="67"/>
      <c r="BS20" s="64">
        <v>0</v>
      </c>
      <c r="BT20" s="6">
        <v>2</v>
      </c>
      <c r="BU20" s="6">
        <v>5</v>
      </c>
      <c r="BV20" s="7">
        <v>7</v>
      </c>
      <c r="BW20" s="78">
        <v>50</v>
      </c>
      <c r="BX20" s="78">
        <v>62.5</v>
      </c>
      <c r="BY20" s="78">
        <v>58.333333333333336</v>
      </c>
      <c r="BZ20" s="7">
        <v>75</v>
      </c>
      <c r="CA20" s="7">
        <v>98</v>
      </c>
      <c r="CB20" s="7">
        <v>173</v>
      </c>
      <c r="CC20" s="7">
        <v>62</v>
      </c>
      <c r="CD20" s="7">
        <v>80</v>
      </c>
      <c r="CE20" s="7">
        <v>142</v>
      </c>
      <c r="CF20" s="7">
        <v>3</v>
      </c>
      <c r="CG20" s="7">
        <v>2</v>
      </c>
      <c r="CH20" s="7">
        <v>5</v>
      </c>
      <c r="CI20" s="6">
        <v>65</v>
      </c>
      <c r="CJ20" s="6">
        <v>82</v>
      </c>
      <c r="CK20" s="7">
        <v>147</v>
      </c>
      <c r="CL20" s="78">
        <v>86.66666666666667</v>
      </c>
      <c r="CM20" s="78">
        <v>83.6734693877551</v>
      </c>
      <c r="CN20" s="78">
        <v>84.97109826589595</v>
      </c>
      <c r="CO20" s="6">
        <v>546</v>
      </c>
      <c r="CP20" s="6">
        <v>624</v>
      </c>
      <c r="CQ20" s="7">
        <v>1170</v>
      </c>
      <c r="CR20" s="6">
        <v>431</v>
      </c>
      <c r="CS20" s="6">
        <v>513</v>
      </c>
      <c r="CT20" s="7">
        <v>944</v>
      </c>
      <c r="CU20" s="6">
        <v>28</v>
      </c>
      <c r="CV20" s="6">
        <v>49</v>
      </c>
      <c r="CW20" s="7">
        <v>77</v>
      </c>
      <c r="CX20" s="6">
        <v>459</v>
      </c>
      <c r="CY20" s="6">
        <v>562</v>
      </c>
      <c r="CZ20" s="7">
        <v>1021</v>
      </c>
      <c r="DA20" s="78">
        <v>84.06593406593407</v>
      </c>
      <c r="DB20" s="78">
        <v>90.06410256410257</v>
      </c>
      <c r="DC20" s="78">
        <v>87.26495726495726</v>
      </c>
      <c r="DD20" s="6">
        <v>36</v>
      </c>
      <c r="DE20" s="6">
        <v>30</v>
      </c>
      <c r="DF20" s="7">
        <v>66</v>
      </c>
      <c r="DG20" s="6">
        <v>13</v>
      </c>
      <c r="DH20" s="6">
        <v>15</v>
      </c>
      <c r="DI20" s="7">
        <v>28</v>
      </c>
      <c r="DJ20" s="67"/>
      <c r="DK20" s="67"/>
      <c r="DL20" s="65">
        <v>0</v>
      </c>
      <c r="DM20" s="6">
        <v>13</v>
      </c>
      <c r="DN20" s="6">
        <v>15</v>
      </c>
      <c r="DO20" s="7">
        <v>28</v>
      </c>
      <c r="DP20" s="78">
        <v>36.11111111111111</v>
      </c>
      <c r="DQ20" s="78">
        <v>50</v>
      </c>
      <c r="DR20" s="78">
        <v>42.42424242424242</v>
      </c>
      <c r="DS20" s="7">
        <v>582</v>
      </c>
      <c r="DT20" s="7">
        <v>654</v>
      </c>
      <c r="DU20" s="7">
        <v>1236</v>
      </c>
      <c r="DV20" s="7">
        <v>444</v>
      </c>
      <c r="DW20" s="7">
        <v>528</v>
      </c>
      <c r="DX20" s="7">
        <v>972</v>
      </c>
      <c r="DY20" s="7">
        <v>28</v>
      </c>
      <c r="DZ20" s="7">
        <v>49</v>
      </c>
      <c r="EA20" s="7">
        <v>77</v>
      </c>
      <c r="EB20" s="6">
        <v>472</v>
      </c>
      <c r="EC20" s="6">
        <v>577</v>
      </c>
      <c r="ED20" s="7">
        <v>1049</v>
      </c>
      <c r="EE20" s="78">
        <v>81.09965635738831</v>
      </c>
      <c r="EF20" s="78">
        <v>88.2262996941896</v>
      </c>
      <c r="EG20" s="78">
        <v>84.8705501618123</v>
      </c>
      <c r="EH20" s="79">
        <v>6032</v>
      </c>
      <c r="EI20" s="79">
        <v>6694</v>
      </c>
      <c r="EJ20" s="79">
        <v>12726</v>
      </c>
      <c r="EK20" s="62">
        <v>307</v>
      </c>
      <c r="EL20" s="62">
        <v>634</v>
      </c>
      <c r="EM20" s="79">
        <v>941</v>
      </c>
      <c r="EN20" s="79">
        <v>1813</v>
      </c>
      <c r="EO20" s="79">
        <v>2390</v>
      </c>
      <c r="EP20" s="79">
        <v>4203</v>
      </c>
      <c r="EQ20" s="80">
        <v>5.089522546419098</v>
      </c>
      <c r="ER20" s="80">
        <v>9.471168210337616</v>
      </c>
      <c r="ES20" s="80">
        <v>7.394310859657394</v>
      </c>
      <c r="ET20" s="80">
        <v>30.056366047745357</v>
      </c>
      <c r="EU20" s="80">
        <v>35.70361517777114</v>
      </c>
      <c r="EV20" s="80">
        <v>33.02687411598303</v>
      </c>
      <c r="EW20" s="79">
        <v>65</v>
      </c>
      <c r="EX20" s="79">
        <v>82</v>
      </c>
      <c r="EY20" s="79">
        <v>147</v>
      </c>
      <c r="EZ20" s="62">
        <v>0</v>
      </c>
      <c r="FA20" s="62">
        <v>2</v>
      </c>
      <c r="FB20" s="79">
        <v>2</v>
      </c>
      <c r="FC20" s="79">
        <v>13</v>
      </c>
      <c r="FD20" s="79">
        <v>24</v>
      </c>
      <c r="FE20" s="79">
        <v>37</v>
      </c>
      <c r="FF20" s="80">
        <v>0</v>
      </c>
      <c r="FG20" s="80">
        <v>2.4390243902439024</v>
      </c>
      <c r="FH20" s="80">
        <v>1.3605442176870748</v>
      </c>
      <c r="FI20" s="80">
        <v>20</v>
      </c>
      <c r="FJ20" s="80">
        <v>29.26829268292683</v>
      </c>
      <c r="FK20" s="80">
        <v>25.170068027210885</v>
      </c>
      <c r="FL20" s="79">
        <v>472</v>
      </c>
      <c r="FM20" s="79">
        <v>577</v>
      </c>
      <c r="FN20" s="79">
        <v>1049</v>
      </c>
      <c r="FO20" s="62">
        <v>8</v>
      </c>
      <c r="FP20" s="62">
        <v>32</v>
      </c>
      <c r="FQ20" s="79">
        <v>40</v>
      </c>
      <c r="FR20" s="79">
        <v>144</v>
      </c>
      <c r="FS20" s="79">
        <v>187</v>
      </c>
      <c r="FT20" s="79">
        <v>331</v>
      </c>
      <c r="FU20" s="80">
        <v>1.6949152542372883</v>
      </c>
      <c r="FV20" s="80">
        <v>5.545927209705373</v>
      </c>
      <c r="FW20" s="80">
        <v>3.813155386081983</v>
      </c>
      <c r="FX20" s="80">
        <v>30.508474576271187</v>
      </c>
      <c r="FY20" s="80">
        <v>32.40901213171578</v>
      </c>
      <c r="FZ20" s="80">
        <v>31.553860819828408</v>
      </c>
    </row>
    <row r="21" spans="1:182" ht="29.25" customHeight="1">
      <c r="A21" s="4">
        <v>12</v>
      </c>
      <c r="B21" s="134" t="s">
        <v>81</v>
      </c>
      <c r="C21" s="70">
        <v>219919</v>
      </c>
      <c r="D21" s="70">
        <v>161585</v>
      </c>
      <c r="E21" s="92">
        <v>381504</v>
      </c>
      <c r="F21" s="70">
        <v>185718</v>
      </c>
      <c r="G21" s="70">
        <v>147793</v>
      </c>
      <c r="H21" s="73">
        <v>333511</v>
      </c>
      <c r="I21" s="70">
        <v>7634</v>
      </c>
      <c r="J21" s="70">
        <v>3741</v>
      </c>
      <c r="K21" s="71">
        <v>11375</v>
      </c>
      <c r="L21" s="70">
        <v>193352</v>
      </c>
      <c r="M21" s="70">
        <v>151534</v>
      </c>
      <c r="N21" s="70">
        <v>344886</v>
      </c>
      <c r="O21" s="93">
        <v>87.9196431413384</v>
      </c>
      <c r="P21" s="93">
        <v>93.77974440696846</v>
      </c>
      <c r="Q21" s="93">
        <v>90.40167337695017</v>
      </c>
      <c r="R21" s="70">
        <v>25006</v>
      </c>
      <c r="S21" s="70">
        <v>7631</v>
      </c>
      <c r="T21" s="73">
        <v>32637</v>
      </c>
      <c r="U21" s="70">
        <v>15558</v>
      </c>
      <c r="V21" s="70">
        <v>5684</v>
      </c>
      <c r="W21" s="73">
        <v>21242</v>
      </c>
      <c r="X21" s="70">
        <v>2192</v>
      </c>
      <c r="Y21" s="72">
        <v>558</v>
      </c>
      <c r="Z21" s="73">
        <v>2750</v>
      </c>
      <c r="AA21" s="70">
        <v>17750</v>
      </c>
      <c r="AB21" s="70">
        <v>6242</v>
      </c>
      <c r="AC21" s="70">
        <v>23992</v>
      </c>
      <c r="AD21" s="93">
        <v>70.98296408861873</v>
      </c>
      <c r="AE21" s="93">
        <v>81.79792949809985</v>
      </c>
      <c r="AF21" s="93">
        <v>73.51165854704783</v>
      </c>
      <c r="AG21" s="73">
        <v>244925</v>
      </c>
      <c r="AH21" s="73">
        <v>169216</v>
      </c>
      <c r="AI21" s="73">
        <v>414141</v>
      </c>
      <c r="AJ21" s="73">
        <v>201276</v>
      </c>
      <c r="AK21" s="73">
        <v>153477</v>
      </c>
      <c r="AL21" s="73">
        <v>354753</v>
      </c>
      <c r="AM21" s="73">
        <v>9826</v>
      </c>
      <c r="AN21" s="73">
        <v>4299</v>
      </c>
      <c r="AO21" s="73">
        <v>14125</v>
      </c>
      <c r="AP21" s="70">
        <v>211102</v>
      </c>
      <c r="AQ21" s="70">
        <v>157776</v>
      </c>
      <c r="AR21" s="73">
        <v>368878</v>
      </c>
      <c r="AS21" s="93">
        <v>86.19046646932735</v>
      </c>
      <c r="AT21" s="93">
        <v>93.2394099848714</v>
      </c>
      <c r="AU21" s="93">
        <v>89.07063053404516</v>
      </c>
      <c r="AV21" s="70">
        <v>16505</v>
      </c>
      <c r="AW21" s="70">
        <v>11860</v>
      </c>
      <c r="AX21" s="73">
        <v>28365</v>
      </c>
      <c r="AY21" s="70">
        <v>13258</v>
      </c>
      <c r="AZ21" s="70">
        <v>10514</v>
      </c>
      <c r="BA21" s="73">
        <v>23772</v>
      </c>
      <c r="BB21" s="70">
        <v>773</v>
      </c>
      <c r="BC21" s="70">
        <v>406</v>
      </c>
      <c r="BD21" s="73">
        <v>1179</v>
      </c>
      <c r="BE21" s="70">
        <v>14031</v>
      </c>
      <c r="BF21" s="70">
        <v>10920</v>
      </c>
      <c r="BG21" s="73">
        <v>24951</v>
      </c>
      <c r="BH21" s="93">
        <v>85.01060284762193</v>
      </c>
      <c r="BI21" s="93">
        <v>92.0741989881956</v>
      </c>
      <c r="BJ21" s="93">
        <v>87.96404019037546</v>
      </c>
      <c r="BK21" s="70">
        <v>2710</v>
      </c>
      <c r="BL21" s="70">
        <v>741</v>
      </c>
      <c r="BM21" s="73">
        <v>3451</v>
      </c>
      <c r="BN21" s="70">
        <v>1563</v>
      </c>
      <c r="BO21" s="70">
        <v>510</v>
      </c>
      <c r="BP21" s="73">
        <v>2073</v>
      </c>
      <c r="BQ21" s="70">
        <v>270</v>
      </c>
      <c r="BR21" s="70">
        <v>82</v>
      </c>
      <c r="BS21" s="73">
        <v>352</v>
      </c>
      <c r="BT21" s="70">
        <v>1833</v>
      </c>
      <c r="BU21" s="70">
        <v>592</v>
      </c>
      <c r="BV21" s="70">
        <v>2425</v>
      </c>
      <c r="BW21" s="93">
        <v>67.63837638376384</v>
      </c>
      <c r="BX21" s="93">
        <v>79.89203778677462</v>
      </c>
      <c r="BY21" s="93">
        <v>70.2694871051869</v>
      </c>
      <c r="BZ21" s="73">
        <v>19215</v>
      </c>
      <c r="CA21" s="73">
        <v>12601</v>
      </c>
      <c r="CB21" s="73">
        <v>31816</v>
      </c>
      <c r="CC21" s="73">
        <v>14821</v>
      </c>
      <c r="CD21" s="73">
        <v>11024</v>
      </c>
      <c r="CE21" s="73">
        <v>25845</v>
      </c>
      <c r="CF21" s="73">
        <v>1043</v>
      </c>
      <c r="CG21" s="73">
        <v>488</v>
      </c>
      <c r="CH21" s="73">
        <v>1531</v>
      </c>
      <c r="CI21" s="70">
        <v>15864</v>
      </c>
      <c r="CJ21" s="70">
        <v>11512</v>
      </c>
      <c r="CK21" s="73">
        <v>27376</v>
      </c>
      <c r="CL21" s="93">
        <v>82.56049960967994</v>
      </c>
      <c r="CM21" s="93">
        <v>91.35782874375049</v>
      </c>
      <c r="CN21" s="93">
        <v>86.04475735479005</v>
      </c>
      <c r="CO21" s="70">
        <v>26278</v>
      </c>
      <c r="CP21" s="70">
        <v>20919</v>
      </c>
      <c r="CQ21" s="73">
        <v>47197</v>
      </c>
      <c r="CR21" s="70">
        <v>21479</v>
      </c>
      <c r="CS21" s="70">
        <v>18613</v>
      </c>
      <c r="CT21" s="70">
        <v>40092</v>
      </c>
      <c r="CU21" s="70">
        <v>1084</v>
      </c>
      <c r="CV21" s="70">
        <v>632</v>
      </c>
      <c r="CW21" s="73">
        <v>1716</v>
      </c>
      <c r="CX21" s="70">
        <v>22563</v>
      </c>
      <c r="CY21" s="70">
        <v>19245</v>
      </c>
      <c r="CZ21" s="70">
        <v>41808</v>
      </c>
      <c r="DA21" s="93">
        <v>85.86269883552782</v>
      </c>
      <c r="DB21" s="93">
        <v>91.99770543525025</v>
      </c>
      <c r="DC21" s="93">
        <v>88.58190139203764</v>
      </c>
      <c r="DD21" s="70">
        <v>1467</v>
      </c>
      <c r="DE21" s="70">
        <v>412</v>
      </c>
      <c r="DF21" s="73">
        <v>1879</v>
      </c>
      <c r="DG21" s="70">
        <v>835</v>
      </c>
      <c r="DH21" s="70">
        <v>257</v>
      </c>
      <c r="DI21" s="73">
        <v>1092</v>
      </c>
      <c r="DJ21" s="72">
        <v>141</v>
      </c>
      <c r="DK21" s="72">
        <v>33</v>
      </c>
      <c r="DL21" s="72">
        <v>174</v>
      </c>
      <c r="DM21" s="70">
        <v>976</v>
      </c>
      <c r="DN21" s="70">
        <v>290</v>
      </c>
      <c r="DO21" s="73">
        <v>1266</v>
      </c>
      <c r="DP21" s="93">
        <v>66.5303340149966</v>
      </c>
      <c r="DQ21" s="93">
        <v>70.3883495145631</v>
      </c>
      <c r="DR21" s="93">
        <v>67.37626397019692</v>
      </c>
      <c r="DS21" s="73">
        <v>27745</v>
      </c>
      <c r="DT21" s="73">
        <v>21331</v>
      </c>
      <c r="DU21" s="73">
        <v>49076</v>
      </c>
      <c r="DV21" s="73">
        <v>22314</v>
      </c>
      <c r="DW21" s="73">
        <v>18870</v>
      </c>
      <c r="DX21" s="73">
        <v>41184</v>
      </c>
      <c r="DY21" s="73">
        <v>1225</v>
      </c>
      <c r="DZ21" s="73">
        <v>665</v>
      </c>
      <c r="EA21" s="73">
        <v>1890</v>
      </c>
      <c r="EB21" s="70">
        <v>23539</v>
      </c>
      <c r="EC21" s="70">
        <v>19535</v>
      </c>
      <c r="ED21" s="73">
        <v>43074</v>
      </c>
      <c r="EE21" s="93">
        <v>84.84051180392864</v>
      </c>
      <c r="EF21" s="93">
        <v>91.58032909849516</v>
      </c>
      <c r="EG21" s="93">
        <v>87.76998940418942</v>
      </c>
      <c r="EH21" s="73">
        <v>211102</v>
      </c>
      <c r="EI21" s="73">
        <v>157776</v>
      </c>
      <c r="EJ21" s="73">
        <v>368878</v>
      </c>
      <c r="EK21" s="94"/>
      <c r="EL21" s="94"/>
      <c r="EM21" s="94"/>
      <c r="EN21" s="94"/>
      <c r="EO21" s="94"/>
      <c r="EP21" s="94"/>
      <c r="EQ21" s="95">
        <v>0</v>
      </c>
      <c r="ER21" s="95">
        <v>0</v>
      </c>
      <c r="ES21" s="95">
        <v>0</v>
      </c>
      <c r="ET21" s="95">
        <v>0</v>
      </c>
      <c r="EU21" s="95">
        <v>0</v>
      </c>
      <c r="EV21" s="95">
        <v>0</v>
      </c>
      <c r="EW21" s="73">
        <v>15864</v>
      </c>
      <c r="EX21" s="73">
        <v>11512</v>
      </c>
      <c r="EY21" s="73">
        <v>27376</v>
      </c>
      <c r="EZ21" s="94"/>
      <c r="FA21" s="94"/>
      <c r="FB21" s="94">
        <v>0</v>
      </c>
      <c r="FC21" s="94"/>
      <c r="FD21" s="94"/>
      <c r="FE21" s="94">
        <v>0</v>
      </c>
      <c r="FF21" s="95">
        <v>0</v>
      </c>
      <c r="FG21" s="95">
        <v>0</v>
      </c>
      <c r="FH21" s="95">
        <v>0</v>
      </c>
      <c r="FI21" s="95">
        <v>0</v>
      </c>
      <c r="FJ21" s="95">
        <v>0</v>
      </c>
      <c r="FK21" s="95">
        <v>0</v>
      </c>
      <c r="FL21" s="73">
        <v>23539</v>
      </c>
      <c r="FM21" s="73">
        <v>19535</v>
      </c>
      <c r="FN21" s="73">
        <v>43074</v>
      </c>
      <c r="FO21" s="94"/>
      <c r="FP21" s="94"/>
      <c r="FQ21" s="94">
        <v>0</v>
      </c>
      <c r="FR21" s="94"/>
      <c r="FS21" s="94"/>
      <c r="FT21" s="94">
        <v>0</v>
      </c>
      <c r="FU21" s="95"/>
      <c r="FV21" s="95"/>
      <c r="FW21" s="95"/>
      <c r="FX21" s="95"/>
      <c r="FY21" s="95"/>
      <c r="FZ21" s="95"/>
    </row>
    <row r="22" spans="1:182" ht="29.25" customHeight="1">
      <c r="A22" s="4">
        <v>13</v>
      </c>
      <c r="B22" s="134" t="s">
        <v>41</v>
      </c>
      <c r="C22" s="6">
        <v>145577</v>
      </c>
      <c r="D22" s="6">
        <v>114565</v>
      </c>
      <c r="E22" s="77">
        <v>260142</v>
      </c>
      <c r="F22" s="6">
        <v>86330</v>
      </c>
      <c r="G22" s="6">
        <v>88307</v>
      </c>
      <c r="H22" s="73">
        <v>174637</v>
      </c>
      <c r="I22" s="6">
        <v>22272</v>
      </c>
      <c r="J22" s="6">
        <v>11939</v>
      </c>
      <c r="K22" s="8">
        <v>34211</v>
      </c>
      <c r="L22" s="6">
        <v>108602</v>
      </c>
      <c r="M22" s="6">
        <v>100246</v>
      </c>
      <c r="N22" s="6">
        <v>208848</v>
      </c>
      <c r="O22" s="78">
        <v>74.60107022400516</v>
      </c>
      <c r="P22" s="78">
        <v>87.50141840876358</v>
      </c>
      <c r="Q22" s="78">
        <v>80.28230735521369</v>
      </c>
      <c r="R22" s="6">
        <v>21525</v>
      </c>
      <c r="S22" s="6">
        <v>6549</v>
      </c>
      <c r="T22" s="7">
        <v>28074</v>
      </c>
      <c r="U22" s="6">
        <v>12149</v>
      </c>
      <c r="V22" s="6">
        <v>4120</v>
      </c>
      <c r="W22" s="7">
        <v>16269</v>
      </c>
      <c r="X22" s="5">
        <v>1206</v>
      </c>
      <c r="Y22" s="5">
        <v>394</v>
      </c>
      <c r="Z22" s="7">
        <v>1600</v>
      </c>
      <c r="AA22" s="6">
        <v>13355</v>
      </c>
      <c r="AB22" s="6">
        <v>4514</v>
      </c>
      <c r="AC22" s="7">
        <v>17869</v>
      </c>
      <c r="AD22" s="78">
        <v>62.04413472706156</v>
      </c>
      <c r="AE22" s="78">
        <v>68.92655367231639</v>
      </c>
      <c r="AF22" s="78">
        <v>63.64964023651778</v>
      </c>
      <c r="AG22" s="7">
        <v>167102</v>
      </c>
      <c r="AH22" s="7">
        <v>121114</v>
      </c>
      <c r="AI22" s="7">
        <v>288216</v>
      </c>
      <c r="AJ22" s="7">
        <v>98479</v>
      </c>
      <c r="AK22" s="7">
        <v>92427</v>
      </c>
      <c r="AL22" s="7">
        <v>190906</v>
      </c>
      <c r="AM22" s="7">
        <v>23478</v>
      </c>
      <c r="AN22" s="7">
        <v>12333</v>
      </c>
      <c r="AO22" s="7">
        <v>35811</v>
      </c>
      <c r="AP22" s="6">
        <v>121957</v>
      </c>
      <c r="AQ22" s="6">
        <v>104760</v>
      </c>
      <c r="AR22" s="7">
        <v>226717</v>
      </c>
      <c r="AS22" s="78">
        <v>72.9835669231966</v>
      </c>
      <c r="AT22" s="78">
        <v>86.49701933715342</v>
      </c>
      <c r="AU22" s="78">
        <v>78.66218391761734</v>
      </c>
      <c r="AV22" s="6">
        <v>24517</v>
      </c>
      <c r="AW22" s="6">
        <v>20329</v>
      </c>
      <c r="AX22" s="7">
        <v>44846</v>
      </c>
      <c r="AY22" s="6">
        <v>13162</v>
      </c>
      <c r="AZ22" s="6">
        <v>13793</v>
      </c>
      <c r="BA22" s="7">
        <v>26955</v>
      </c>
      <c r="BB22" s="5">
        <v>3546</v>
      </c>
      <c r="BC22" s="5">
        <v>2459</v>
      </c>
      <c r="BD22" s="7">
        <v>6005</v>
      </c>
      <c r="BE22" s="6">
        <v>16708</v>
      </c>
      <c r="BF22" s="6">
        <v>16252</v>
      </c>
      <c r="BG22" s="6">
        <v>32960</v>
      </c>
      <c r="BH22" s="78">
        <v>68.14863156177347</v>
      </c>
      <c r="BI22" s="78">
        <v>79.94490629150475</v>
      </c>
      <c r="BJ22" s="78">
        <v>73.49596396557106</v>
      </c>
      <c r="BK22" s="6">
        <v>3580</v>
      </c>
      <c r="BL22" s="6">
        <v>1424</v>
      </c>
      <c r="BM22" s="7">
        <v>5004</v>
      </c>
      <c r="BN22" s="6">
        <v>1874</v>
      </c>
      <c r="BO22" s="6">
        <v>847</v>
      </c>
      <c r="BP22" s="7">
        <v>2721</v>
      </c>
      <c r="BQ22" s="6">
        <v>126</v>
      </c>
      <c r="BR22" s="6">
        <v>41</v>
      </c>
      <c r="BS22" s="7">
        <v>167</v>
      </c>
      <c r="BT22" s="6">
        <v>2000</v>
      </c>
      <c r="BU22" s="6">
        <v>888</v>
      </c>
      <c r="BV22" s="7">
        <v>2888</v>
      </c>
      <c r="BW22" s="78">
        <v>55.865921787709496</v>
      </c>
      <c r="BX22" s="78">
        <v>62.35955056179775</v>
      </c>
      <c r="BY22" s="78">
        <v>57.71382893685052</v>
      </c>
      <c r="BZ22" s="7">
        <v>28097</v>
      </c>
      <c r="CA22" s="7">
        <v>21753</v>
      </c>
      <c r="CB22" s="7">
        <v>49850</v>
      </c>
      <c r="CC22" s="7">
        <v>15036</v>
      </c>
      <c r="CD22" s="7">
        <v>14640</v>
      </c>
      <c r="CE22" s="7">
        <v>29676</v>
      </c>
      <c r="CF22" s="7">
        <v>3672</v>
      </c>
      <c r="CG22" s="7">
        <v>2500</v>
      </c>
      <c r="CH22" s="7">
        <v>6172</v>
      </c>
      <c r="CI22" s="6">
        <v>18708</v>
      </c>
      <c r="CJ22" s="6">
        <v>17140</v>
      </c>
      <c r="CK22" s="7">
        <v>35848</v>
      </c>
      <c r="CL22" s="78">
        <v>66.58362102715593</v>
      </c>
      <c r="CM22" s="78">
        <v>78.79372960051487</v>
      </c>
      <c r="CN22" s="78">
        <v>71.91173520561685</v>
      </c>
      <c r="CO22" s="6">
        <v>112</v>
      </c>
      <c r="CP22" s="6">
        <v>69</v>
      </c>
      <c r="CQ22" s="7">
        <v>181</v>
      </c>
      <c r="CR22" s="6">
        <v>24</v>
      </c>
      <c r="CS22" s="6">
        <v>24</v>
      </c>
      <c r="CT22" s="7">
        <v>48</v>
      </c>
      <c r="CU22" s="6">
        <v>15</v>
      </c>
      <c r="CV22" s="6">
        <v>15</v>
      </c>
      <c r="CW22" s="7">
        <v>30</v>
      </c>
      <c r="CX22" s="6">
        <v>39</v>
      </c>
      <c r="CY22" s="6">
        <v>39</v>
      </c>
      <c r="CZ22" s="7">
        <v>78</v>
      </c>
      <c r="DA22" s="78">
        <v>34.82142857142857</v>
      </c>
      <c r="DB22" s="78">
        <v>56.52173913043478</v>
      </c>
      <c r="DC22" s="78">
        <v>43.0939226519337</v>
      </c>
      <c r="DD22" s="6">
        <v>56</v>
      </c>
      <c r="DE22" s="6">
        <v>15</v>
      </c>
      <c r="DF22" s="7">
        <v>71</v>
      </c>
      <c r="DG22" s="6">
        <v>29</v>
      </c>
      <c r="DH22" s="6">
        <v>8</v>
      </c>
      <c r="DI22" s="7">
        <v>37</v>
      </c>
      <c r="DJ22" s="6">
        <v>1</v>
      </c>
      <c r="DK22" s="6">
        <v>1</v>
      </c>
      <c r="DL22" s="5">
        <v>2</v>
      </c>
      <c r="DM22" s="6">
        <v>30</v>
      </c>
      <c r="DN22" s="6">
        <v>9</v>
      </c>
      <c r="DO22" s="7">
        <v>39</v>
      </c>
      <c r="DP22" s="78">
        <v>53.57142857142857</v>
      </c>
      <c r="DQ22" s="78">
        <v>60</v>
      </c>
      <c r="DR22" s="78">
        <v>54.929577464788736</v>
      </c>
      <c r="DS22" s="7">
        <v>168</v>
      </c>
      <c r="DT22" s="7">
        <v>84</v>
      </c>
      <c r="DU22" s="7">
        <v>252</v>
      </c>
      <c r="DV22" s="7">
        <v>53</v>
      </c>
      <c r="DW22" s="7">
        <v>32</v>
      </c>
      <c r="DX22" s="7">
        <v>85</v>
      </c>
      <c r="DY22" s="7">
        <v>16</v>
      </c>
      <c r="DZ22" s="7">
        <v>16</v>
      </c>
      <c r="EA22" s="7">
        <v>32</v>
      </c>
      <c r="EB22" s="6">
        <v>69</v>
      </c>
      <c r="EC22" s="6">
        <v>48</v>
      </c>
      <c r="ED22" s="7">
        <v>117</v>
      </c>
      <c r="EE22" s="78">
        <v>41.07142857142857</v>
      </c>
      <c r="EF22" s="78">
        <v>57.14285714285714</v>
      </c>
      <c r="EG22" s="78">
        <v>46.42857142857143</v>
      </c>
      <c r="EH22" s="79">
        <v>121957</v>
      </c>
      <c r="EI22" s="79">
        <v>104760</v>
      </c>
      <c r="EJ22" s="79">
        <v>226717</v>
      </c>
      <c r="EK22" s="62">
        <v>14805</v>
      </c>
      <c r="EL22" s="62">
        <v>27847</v>
      </c>
      <c r="EM22" s="79">
        <v>42652</v>
      </c>
      <c r="EN22" s="79">
        <v>54410</v>
      </c>
      <c r="EO22" s="79">
        <v>51557</v>
      </c>
      <c r="EP22" s="79">
        <v>105967</v>
      </c>
      <c r="EQ22" s="80">
        <v>12.139524586534598</v>
      </c>
      <c r="ER22" s="80">
        <v>26.58171057655594</v>
      </c>
      <c r="ES22" s="80">
        <v>18.81288125725023</v>
      </c>
      <c r="ET22" s="80">
        <v>44.614085292357146</v>
      </c>
      <c r="EU22" s="80">
        <v>49.214394807178316</v>
      </c>
      <c r="EV22" s="80">
        <v>46.739768080911446</v>
      </c>
      <c r="EW22" s="79">
        <v>18708</v>
      </c>
      <c r="EX22" s="79">
        <v>17140</v>
      </c>
      <c r="EY22" s="79">
        <v>35848</v>
      </c>
      <c r="EZ22" s="62">
        <v>1349</v>
      </c>
      <c r="FA22" s="62">
        <v>2188</v>
      </c>
      <c r="FB22" s="79">
        <v>3537</v>
      </c>
      <c r="FC22" s="79">
        <v>7898</v>
      </c>
      <c r="FD22" s="79">
        <v>8969</v>
      </c>
      <c r="FE22" s="79">
        <v>16867</v>
      </c>
      <c r="FF22" s="80">
        <v>7.2108189010049175</v>
      </c>
      <c r="FG22" s="80">
        <v>12.765460910151692</v>
      </c>
      <c r="FH22" s="80">
        <v>9.866659227850926</v>
      </c>
      <c r="FI22" s="80">
        <v>42.21723326918965</v>
      </c>
      <c r="FJ22" s="80">
        <v>52.32788798133022</v>
      </c>
      <c r="FK22" s="80">
        <v>47.05143941084579</v>
      </c>
      <c r="FL22" s="79">
        <v>69</v>
      </c>
      <c r="FM22" s="79">
        <v>48</v>
      </c>
      <c r="FN22" s="79">
        <v>117</v>
      </c>
      <c r="FO22" s="62">
        <v>5</v>
      </c>
      <c r="FP22" s="62">
        <v>6</v>
      </c>
      <c r="FQ22" s="79">
        <v>11</v>
      </c>
      <c r="FR22" s="79">
        <v>12</v>
      </c>
      <c r="FS22" s="79">
        <v>18</v>
      </c>
      <c r="FT22" s="79">
        <v>30</v>
      </c>
      <c r="FU22" s="80">
        <v>7.246376811594203</v>
      </c>
      <c r="FV22" s="80">
        <v>12.5</v>
      </c>
      <c r="FW22" s="80">
        <v>9.401709401709402</v>
      </c>
      <c r="FX22" s="80">
        <v>17.39130434782609</v>
      </c>
      <c r="FY22" s="80">
        <v>37.5</v>
      </c>
      <c r="FZ22" s="80">
        <v>25.641025641025642</v>
      </c>
    </row>
    <row r="23" spans="1:182" ht="27.75" customHeight="1">
      <c r="A23" s="4">
        <v>14</v>
      </c>
      <c r="B23" s="134" t="s">
        <v>42</v>
      </c>
      <c r="C23" s="6">
        <v>40363</v>
      </c>
      <c r="D23" s="5">
        <v>38757</v>
      </c>
      <c r="E23" s="77">
        <v>79120</v>
      </c>
      <c r="F23" s="6">
        <v>28054</v>
      </c>
      <c r="G23" s="6">
        <v>29083</v>
      </c>
      <c r="H23" s="7">
        <v>57137</v>
      </c>
      <c r="I23" s="9">
        <v>4700</v>
      </c>
      <c r="J23" s="9">
        <v>4359</v>
      </c>
      <c r="K23" s="8">
        <v>9059</v>
      </c>
      <c r="L23" s="6">
        <v>32754</v>
      </c>
      <c r="M23" s="6">
        <v>33442</v>
      </c>
      <c r="N23" s="6">
        <v>66196</v>
      </c>
      <c r="O23" s="78">
        <v>81.14857666674925</v>
      </c>
      <c r="P23" s="78">
        <v>86.28634827257011</v>
      </c>
      <c r="Q23" s="78">
        <v>83.66531850353893</v>
      </c>
      <c r="R23" s="9">
        <v>17653</v>
      </c>
      <c r="S23" s="9">
        <v>11714</v>
      </c>
      <c r="T23" s="7">
        <v>29367</v>
      </c>
      <c r="U23" s="9">
        <v>8221</v>
      </c>
      <c r="V23" s="9">
        <v>6253</v>
      </c>
      <c r="W23" s="7">
        <v>14474</v>
      </c>
      <c r="X23" s="5">
        <v>1557</v>
      </c>
      <c r="Y23" s="5">
        <v>1065</v>
      </c>
      <c r="Z23" s="7">
        <v>2622</v>
      </c>
      <c r="AA23" s="6">
        <v>9778</v>
      </c>
      <c r="AB23" s="6">
        <v>7318</v>
      </c>
      <c r="AC23" s="7">
        <v>17096</v>
      </c>
      <c r="AD23" s="78">
        <v>55.39001869370645</v>
      </c>
      <c r="AE23" s="78">
        <v>62.47225542086392</v>
      </c>
      <c r="AF23" s="78">
        <v>58.21500323492356</v>
      </c>
      <c r="AG23" s="7">
        <v>58016</v>
      </c>
      <c r="AH23" s="7">
        <v>50471</v>
      </c>
      <c r="AI23" s="7">
        <v>108487</v>
      </c>
      <c r="AJ23" s="7">
        <v>36275</v>
      </c>
      <c r="AK23" s="7">
        <v>35336</v>
      </c>
      <c r="AL23" s="7">
        <v>71611</v>
      </c>
      <c r="AM23" s="7">
        <v>6257</v>
      </c>
      <c r="AN23" s="7">
        <v>5424</v>
      </c>
      <c r="AO23" s="7">
        <v>11681</v>
      </c>
      <c r="AP23" s="6">
        <v>42532</v>
      </c>
      <c r="AQ23" s="6">
        <v>40760</v>
      </c>
      <c r="AR23" s="7">
        <v>83292</v>
      </c>
      <c r="AS23" s="78">
        <v>73.3108108108108</v>
      </c>
      <c r="AT23" s="78">
        <v>80.75924788492401</v>
      </c>
      <c r="AU23" s="78">
        <v>76.77601924654567</v>
      </c>
      <c r="AV23" s="6">
        <v>9121</v>
      </c>
      <c r="AW23" s="6">
        <v>8506</v>
      </c>
      <c r="AX23" s="7">
        <v>17627</v>
      </c>
      <c r="AY23" s="6">
        <v>6228</v>
      </c>
      <c r="AZ23" s="6">
        <v>6267</v>
      </c>
      <c r="BA23" s="7">
        <v>12495</v>
      </c>
      <c r="BB23" s="5">
        <v>1077</v>
      </c>
      <c r="BC23" s="5">
        <v>1019</v>
      </c>
      <c r="BD23" s="7">
        <v>2096</v>
      </c>
      <c r="BE23" s="6">
        <v>7305</v>
      </c>
      <c r="BF23" s="6">
        <v>7286</v>
      </c>
      <c r="BG23" s="6">
        <v>14591</v>
      </c>
      <c r="BH23" s="78">
        <v>80.08990242297995</v>
      </c>
      <c r="BI23" s="78">
        <v>85.65718316482483</v>
      </c>
      <c r="BJ23" s="78">
        <v>82.7764225336132</v>
      </c>
      <c r="BK23" s="5">
        <v>3537</v>
      </c>
      <c r="BL23" s="5">
        <v>2176</v>
      </c>
      <c r="BM23" s="7">
        <v>5713</v>
      </c>
      <c r="BN23" s="5">
        <v>1549</v>
      </c>
      <c r="BO23" s="5">
        <v>1132</v>
      </c>
      <c r="BP23" s="7">
        <v>2681</v>
      </c>
      <c r="BQ23" s="6">
        <v>312</v>
      </c>
      <c r="BR23" s="6">
        <v>203</v>
      </c>
      <c r="BS23" s="7">
        <v>515</v>
      </c>
      <c r="BT23" s="6">
        <v>1861</v>
      </c>
      <c r="BU23" s="6">
        <v>1335</v>
      </c>
      <c r="BV23" s="7">
        <v>3196</v>
      </c>
      <c r="BW23" s="78">
        <v>52.615210630477804</v>
      </c>
      <c r="BX23" s="78">
        <v>61.35110294117647</v>
      </c>
      <c r="BY23" s="78">
        <v>55.942587082093475</v>
      </c>
      <c r="BZ23" s="7">
        <v>12658</v>
      </c>
      <c r="CA23" s="7">
        <v>10682</v>
      </c>
      <c r="CB23" s="7">
        <v>23340</v>
      </c>
      <c r="CC23" s="7">
        <v>7777</v>
      </c>
      <c r="CD23" s="7">
        <v>7399</v>
      </c>
      <c r="CE23" s="7">
        <v>15176</v>
      </c>
      <c r="CF23" s="7">
        <v>1389</v>
      </c>
      <c r="CG23" s="7">
        <v>1222</v>
      </c>
      <c r="CH23" s="7">
        <v>2611</v>
      </c>
      <c r="CI23" s="6">
        <v>9166</v>
      </c>
      <c r="CJ23" s="6">
        <v>8621</v>
      </c>
      <c r="CK23" s="7">
        <v>17787</v>
      </c>
      <c r="CL23" s="78">
        <v>72.41270342866171</v>
      </c>
      <c r="CM23" s="78">
        <v>80.70586032578169</v>
      </c>
      <c r="CN23" s="78">
        <v>76.20822622107968</v>
      </c>
      <c r="CO23" s="6">
        <v>2416</v>
      </c>
      <c r="CP23" s="6">
        <v>2223</v>
      </c>
      <c r="CQ23" s="7">
        <v>4639</v>
      </c>
      <c r="CR23" s="6">
        <v>1671</v>
      </c>
      <c r="CS23" s="6">
        <v>1683</v>
      </c>
      <c r="CT23" s="7">
        <v>3354</v>
      </c>
      <c r="CU23" s="5">
        <v>327</v>
      </c>
      <c r="CV23" s="5">
        <v>281</v>
      </c>
      <c r="CW23" s="7">
        <v>608</v>
      </c>
      <c r="CX23" s="6">
        <v>1998</v>
      </c>
      <c r="CY23" s="6">
        <v>1964</v>
      </c>
      <c r="CZ23" s="7">
        <v>3962</v>
      </c>
      <c r="DA23" s="78">
        <v>82.69867549668875</v>
      </c>
      <c r="DB23" s="78">
        <v>88.34907782276204</v>
      </c>
      <c r="DC23" s="78">
        <v>85.40633757275275</v>
      </c>
      <c r="DD23" s="5">
        <v>1321</v>
      </c>
      <c r="DE23" s="5">
        <v>943</v>
      </c>
      <c r="DF23" s="7">
        <v>2264</v>
      </c>
      <c r="DG23" s="5">
        <v>632</v>
      </c>
      <c r="DH23" s="5">
        <v>544</v>
      </c>
      <c r="DI23" s="7">
        <v>1176</v>
      </c>
      <c r="DJ23" s="5">
        <v>144</v>
      </c>
      <c r="DK23" s="5">
        <v>91</v>
      </c>
      <c r="DL23" s="5">
        <v>235</v>
      </c>
      <c r="DM23" s="6">
        <v>776</v>
      </c>
      <c r="DN23" s="6">
        <v>635</v>
      </c>
      <c r="DO23" s="7">
        <v>1411</v>
      </c>
      <c r="DP23" s="78">
        <v>58.74337623012869</v>
      </c>
      <c r="DQ23" s="78">
        <v>67.33828207847296</v>
      </c>
      <c r="DR23" s="78">
        <v>62.32332155477032</v>
      </c>
      <c r="DS23" s="7">
        <v>3737</v>
      </c>
      <c r="DT23" s="7">
        <v>3166</v>
      </c>
      <c r="DU23" s="7">
        <v>6903</v>
      </c>
      <c r="DV23" s="7">
        <v>2303</v>
      </c>
      <c r="DW23" s="7">
        <v>2227</v>
      </c>
      <c r="DX23" s="7">
        <v>4530</v>
      </c>
      <c r="DY23" s="7">
        <v>471</v>
      </c>
      <c r="DZ23" s="7">
        <v>372</v>
      </c>
      <c r="EA23" s="7">
        <v>843</v>
      </c>
      <c r="EB23" s="6">
        <v>2774</v>
      </c>
      <c r="EC23" s="6">
        <v>2599</v>
      </c>
      <c r="ED23" s="7">
        <v>5373</v>
      </c>
      <c r="EE23" s="78">
        <v>74.23066630987422</v>
      </c>
      <c r="EF23" s="78">
        <v>82.09096651926721</v>
      </c>
      <c r="EG23" s="78">
        <v>77.83572359843546</v>
      </c>
      <c r="EH23" s="79">
        <v>42532</v>
      </c>
      <c r="EI23" s="79">
        <v>40760</v>
      </c>
      <c r="EJ23" s="79">
        <v>83292</v>
      </c>
      <c r="EK23" s="96">
        <v>1921</v>
      </c>
      <c r="EL23" s="96">
        <v>2158</v>
      </c>
      <c r="EM23" s="79">
        <v>4079</v>
      </c>
      <c r="EN23" s="96">
        <v>12328</v>
      </c>
      <c r="EO23" s="96">
        <v>15576</v>
      </c>
      <c r="EP23" s="79">
        <v>27904</v>
      </c>
      <c r="EQ23" s="80">
        <v>4.516599266434684</v>
      </c>
      <c r="ER23" s="80">
        <v>5.294406280667321</v>
      </c>
      <c r="ES23" s="80">
        <v>4.897229025596697</v>
      </c>
      <c r="ET23" s="80">
        <v>28.985234646854135</v>
      </c>
      <c r="EU23" s="80">
        <v>38.213935230618254</v>
      </c>
      <c r="EV23" s="80">
        <v>33.50141670268453</v>
      </c>
      <c r="EW23" s="79">
        <v>9166</v>
      </c>
      <c r="EX23" s="79">
        <v>8621</v>
      </c>
      <c r="EY23" s="79">
        <v>17787</v>
      </c>
      <c r="EZ23" s="96">
        <v>299</v>
      </c>
      <c r="FA23" s="96">
        <v>344</v>
      </c>
      <c r="FB23" s="79">
        <v>643</v>
      </c>
      <c r="FC23" s="96">
        <v>2552</v>
      </c>
      <c r="FD23" s="96">
        <v>3301</v>
      </c>
      <c r="FE23" s="96">
        <v>5853</v>
      </c>
      <c r="FF23" s="80">
        <v>3.2620554222125246</v>
      </c>
      <c r="FG23" s="80">
        <v>3.9902563507713724</v>
      </c>
      <c r="FH23" s="80">
        <v>3.6149997188958225</v>
      </c>
      <c r="FI23" s="97">
        <v>27.84202487453633</v>
      </c>
      <c r="FJ23" s="97">
        <v>38.29022155202413</v>
      </c>
      <c r="FK23" s="97">
        <v>32.906054983977064</v>
      </c>
      <c r="FL23" s="79">
        <v>2774</v>
      </c>
      <c r="FM23" s="79">
        <v>2599</v>
      </c>
      <c r="FN23" s="79">
        <v>5373</v>
      </c>
      <c r="FO23" s="96">
        <v>81</v>
      </c>
      <c r="FP23" s="96">
        <v>77</v>
      </c>
      <c r="FQ23" s="79">
        <v>158</v>
      </c>
      <c r="FR23" s="96">
        <v>712</v>
      </c>
      <c r="FS23" s="96">
        <v>860</v>
      </c>
      <c r="FT23" s="96">
        <v>1572</v>
      </c>
      <c r="FU23" s="80">
        <v>2.919971160778659</v>
      </c>
      <c r="FV23" s="80">
        <v>2.962677953058869</v>
      </c>
      <c r="FW23" s="80">
        <v>2.9406290712823377</v>
      </c>
      <c r="FX23" s="80">
        <v>25.666906993511176</v>
      </c>
      <c r="FY23" s="80">
        <v>33.089649865332824</v>
      </c>
      <c r="FZ23" s="80">
        <v>29.25739810161921</v>
      </c>
    </row>
    <row r="24" spans="1:182" ht="28.5" customHeight="1">
      <c r="A24" s="4">
        <v>15</v>
      </c>
      <c r="B24" s="134" t="s">
        <v>43</v>
      </c>
      <c r="C24" s="6">
        <v>54556</v>
      </c>
      <c r="D24" s="6">
        <v>44822</v>
      </c>
      <c r="E24" s="77">
        <v>99378</v>
      </c>
      <c r="F24" s="6">
        <v>29371</v>
      </c>
      <c r="G24" s="6">
        <v>25345</v>
      </c>
      <c r="H24" s="7">
        <v>54716</v>
      </c>
      <c r="I24" s="74"/>
      <c r="J24" s="74"/>
      <c r="K24" s="66">
        <v>0</v>
      </c>
      <c r="L24" s="6">
        <v>29371</v>
      </c>
      <c r="M24" s="6">
        <v>25345</v>
      </c>
      <c r="N24" s="6">
        <v>54716</v>
      </c>
      <c r="O24" s="78">
        <v>53.83642495784149</v>
      </c>
      <c r="P24" s="78">
        <v>56.54589264200616</v>
      </c>
      <c r="Q24" s="78">
        <v>55.05846364386484</v>
      </c>
      <c r="R24" s="6">
        <v>31931</v>
      </c>
      <c r="S24" s="6">
        <v>21882</v>
      </c>
      <c r="T24" s="7">
        <v>53813</v>
      </c>
      <c r="U24" s="6">
        <v>6693</v>
      </c>
      <c r="V24" s="6">
        <v>5402</v>
      </c>
      <c r="W24" s="7">
        <v>12095</v>
      </c>
      <c r="X24" s="6">
        <v>5546</v>
      </c>
      <c r="Y24" s="6">
        <v>3896</v>
      </c>
      <c r="Z24" s="7">
        <v>9442</v>
      </c>
      <c r="AA24" s="6">
        <v>12239</v>
      </c>
      <c r="AB24" s="6">
        <v>9298</v>
      </c>
      <c r="AC24" s="7">
        <v>21537</v>
      </c>
      <c r="AD24" s="78">
        <v>38.329523034042154</v>
      </c>
      <c r="AE24" s="78">
        <v>42.49154556256284</v>
      </c>
      <c r="AF24" s="78">
        <v>40.021927786965975</v>
      </c>
      <c r="AG24" s="7">
        <v>86487</v>
      </c>
      <c r="AH24" s="7">
        <v>66704</v>
      </c>
      <c r="AI24" s="7">
        <v>153191</v>
      </c>
      <c r="AJ24" s="7">
        <v>36064</v>
      </c>
      <c r="AK24" s="7">
        <v>30747</v>
      </c>
      <c r="AL24" s="7">
        <v>66811</v>
      </c>
      <c r="AM24" s="7">
        <v>5546</v>
      </c>
      <c r="AN24" s="7">
        <v>3896</v>
      </c>
      <c r="AO24" s="7">
        <v>9442</v>
      </c>
      <c r="AP24" s="6">
        <v>41610</v>
      </c>
      <c r="AQ24" s="6">
        <v>34643</v>
      </c>
      <c r="AR24" s="7">
        <v>76253</v>
      </c>
      <c r="AS24" s="78">
        <v>48.111276839293765</v>
      </c>
      <c r="AT24" s="78">
        <v>51.93541616694651</v>
      </c>
      <c r="AU24" s="78">
        <v>49.776422896906475</v>
      </c>
      <c r="AV24" s="6">
        <v>513</v>
      </c>
      <c r="AW24" s="6">
        <v>290</v>
      </c>
      <c r="AX24" s="7">
        <v>803</v>
      </c>
      <c r="AY24" s="6">
        <v>190</v>
      </c>
      <c r="AZ24" s="6">
        <v>152</v>
      </c>
      <c r="BA24" s="7">
        <v>342</v>
      </c>
      <c r="BB24" s="65"/>
      <c r="BC24" s="65"/>
      <c r="BD24" s="64">
        <v>0</v>
      </c>
      <c r="BE24" s="6">
        <v>190</v>
      </c>
      <c r="BF24" s="6">
        <v>152</v>
      </c>
      <c r="BG24" s="6">
        <v>342</v>
      </c>
      <c r="BH24" s="78">
        <v>37.03703703703704</v>
      </c>
      <c r="BI24" s="78">
        <v>52.41379310344828</v>
      </c>
      <c r="BJ24" s="78">
        <v>42.59028642590286</v>
      </c>
      <c r="BK24" s="6">
        <v>119</v>
      </c>
      <c r="BL24" s="6">
        <v>150</v>
      </c>
      <c r="BM24" s="7">
        <v>269</v>
      </c>
      <c r="BN24" s="6">
        <v>46</v>
      </c>
      <c r="BO24" s="6">
        <v>40</v>
      </c>
      <c r="BP24" s="7">
        <v>86</v>
      </c>
      <c r="BQ24" s="6">
        <v>38</v>
      </c>
      <c r="BR24" s="6">
        <v>9</v>
      </c>
      <c r="BS24" s="7">
        <v>47</v>
      </c>
      <c r="BT24" s="6">
        <v>84</v>
      </c>
      <c r="BU24" s="6">
        <v>49</v>
      </c>
      <c r="BV24" s="7">
        <v>133</v>
      </c>
      <c r="BW24" s="78">
        <v>70.58823529411765</v>
      </c>
      <c r="BX24" s="78">
        <v>32.666666666666664</v>
      </c>
      <c r="BY24" s="78">
        <v>49.44237918215613</v>
      </c>
      <c r="BZ24" s="7">
        <v>632</v>
      </c>
      <c r="CA24" s="7">
        <v>440</v>
      </c>
      <c r="CB24" s="7">
        <v>1072</v>
      </c>
      <c r="CC24" s="7">
        <v>236</v>
      </c>
      <c r="CD24" s="7">
        <v>192</v>
      </c>
      <c r="CE24" s="7">
        <v>428</v>
      </c>
      <c r="CF24" s="7">
        <v>38</v>
      </c>
      <c r="CG24" s="7">
        <v>9</v>
      </c>
      <c r="CH24" s="7">
        <v>47</v>
      </c>
      <c r="CI24" s="6">
        <v>274</v>
      </c>
      <c r="CJ24" s="6">
        <v>201</v>
      </c>
      <c r="CK24" s="7">
        <v>475</v>
      </c>
      <c r="CL24" s="78">
        <v>43.35443037974683</v>
      </c>
      <c r="CM24" s="78">
        <v>45.68181818181819</v>
      </c>
      <c r="CN24" s="78">
        <v>44.309701492537314</v>
      </c>
      <c r="CO24" s="6">
        <v>437</v>
      </c>
      <c r="CP24" s="6">
        <v>607</v>
      </c>
      <c r="CQ24" s="7">
        <v>1044</v>
      </c>
      <c r="CR24" s="6">
        <v>152</v>
      </c>
      <c r="CS24" s="6">
        <v>203</v>
      </c>
      <c r="CT24" s="7">
        <v>355</v>
      </c>
      <c r="CU24" s="65"/>
      <c r="CV24" s="65"/>
      <c r="CW24" s="64">
        <v>0</v>
      </c>
      <c r="CX24" s="6">
        <v>152</v>
      </c>
      <c r="CY24" s="6">
        <v>203</v>
      </c>
      <c r="CZ24" s="7">
        <v>355</v>
      </c>
      <c r="DA24" s="78">
        <v>34.78260869565217</v>
      </c>
      <c r="DB24" s="78">
        <v>33.44316309719934</v>
      </c>
      <c r="DC24" s="78">
        <v>34.00383141762452</v>
      </c>
      <c r="DD24" s="6">
        <v>78</v>
      </c>
      <c r="DE24" s="6">
        <v>34</v>
      </c>
      <c r="DF24" s="7">
        <v>112</v>
      </c>
      <c r="DG24" s="6">
        <v>42</v>
      </c>
      <c r="DH24" s="6">
        <v>13</v>
      </c>
      <c r="DI24" s="7">
        <v>55</v>
      </c>
      <c r="DJ24" s="6">
        <v>47</v>
      </c>
      <c r="DK24" s="6">
        <v>9</v>
      </c>
      <c r="DL24" s="5">
        <v>56</v>
      </c>
      <c r="DM24" s="6">
        <v>89</v>
      </c>
      <c r="DN24" s="6">
        <v>22</v>
      </c>
      <c r="DO24" s="7">
        <v>111</v>
      </c>
      <c r="DP24" s="78">
        <v>114.1025641025641</v>
      </c>
      <c r="DQ24" s="78">
        <v>64.70588235294117</v>
      </c>
      <c r="DR24" s="78">
        <v>99.10714285714286</v>
      </c>
      <c r="DS24" s="7">
        <v>515</v>
      </c>
      <c r="DT24" s="7">
        <v>641</v>
      </c>
      <c r="DU24" s="7">
        <v>1156</v>
      </c>
      <c r="DV24" s="7">
        <v>194</v>
      </c>
      <c r="DW24" s="7">
        <v>216</v>
      </c>
      <c r="DX24" s="7">
        <v>410</v>
      </c>
      <c r="DY24" s="7">
        <v>47</v>
      </c>
      <c r="DZ24" s="7">
        <v>9</v>
      </c>
      <c r="EA24" s="7">
        <v>56</v>
      </c>
      <c r="EB24" s="6">
        <v>241</v>
      </c>
      <c r="EC24" s="6">
        <v>225</v>
      </c>
      <c r="ED24" s="7">
        <v>466</v>
      </c>
      <c r="EE24" s="78">
        <v>46.79611650485437</v>
      </c>
      <c r="EF24" s="78">
        <v>35.101404056162245</v>
      </c>
      <c r="EG24" s="78">
        <v>40.31141868512111</v>
      </c>
      <c r="EH24" s="79">
        <v>41610</v>
      </c>
      <c r="EI24" s="79">
        <v>34643</v>
      </c>
      <c r="EJ24" s="79">
        <v>76253</v>
      </c>
      <c r="EK24" s="62">
        <v>5219</v>
      </c>
      <c r="EL24" s="62">
        <v>4893</v>
      </c>
      <c r="EM24" s="79">
        <v>10112</v>
      </c>
      <c r="EN24" s="79">
        <v>13397</v>
      </c>
      <c r="EO24" s="79">
        <v>10508</v>
      </c>
      <c r="EP24" s="79">
        <v>23905</v>
      </c>
      <c r="EQ24" s="80">
        <v>12.542658014900264</v>
      </c>
      <c r="ER24" s="80">
        <v>14.124065467771267</v>
      </c>
      <c r="ES24" s="80">
        <v>13.261117595373298</v>
      </c>
      <c r="ET24" s="80">
        <v>32.196587358807975</v>
      </c>
      <c r="EU24" s="80">
        <v>30.332246052593597</v>
      </c>
      <c r="EV24" s="80">
        <v>31.34958624578705</v>
      </c>
      <c r="EW24" s="79">
        <v>274</v>
      </c>
      <c r="EX24" s="79">
        <v>201</v>
      </c>
      <c r="EY24" s="79">
        <v>475</v>
      </c>
      <c r="EZ24" s="62">
        <v>22</v>
      </c>
      <c r="FA24" s="62">
        <v>8</v>
      </c>
      <c r="FB24" s="79">
        <v>30</v>
      </c>
      <c r="FC24" s="79">
        <v>81</v>
      </c>
      <c r="FD24" s="79">
        <v>77</v>
      </c>
      <c r="FE24" s="79">
        <v>158</v>
      </c>
      <c r="FF24" s="80">
        <v>8.02919708029197</v>
      </c>
      <c r="FG24" s="80">
        <v>3.9800995024875627</v>
      </c>
      <c r="FH24" s="80">
        <v>6.315789473684211</v>
      </c>
      <c r="FI24" s="80">
        <v>29.562043795620436</v>
      </c>
      <c r="FJ24" s="80">
        <v>38.30845771144279</v>
      </c>
      <c r="FK24" s="80">
        <v>33.26315789473684</v>
      </c>
      <c r="FL24" s="79">
        <v>241</v>
      </c>
      <c r="FM24" s="79">
        <v>225</v>
      </c>
      <c r="FN24" s="79">
        <v>466</v>
      </c>
      <c r="FO24" s="62">
        <v>7</v>
      </c>
      <c r="FP24" s="62">
        <v>10</v>
      </c>
      <c r="FQ24" s="79">
        <v>17</v>
      </c>
      <c r="FR24" s="79">
        <v>59</v>
      </c>
      <c r="FS24" s="79">
        <v>49</v>
      </c>
      <c r="FT24" s="79">
        <v>108</v>
      </c>
      <c r="FU24" s="80">
        <v>2.904564315352697</v>
      </c>
      <c r="FV24" s="80">
        <v>4.444444444444445</v>
      </c>
      <c r="FW24" s="80">
        <v>3.648068669527897</v>
      </c>
      <c r="FX24" s="80">
        <v>24.481327800829874</v>
      </c>
      <c r="FY24" s="80">
        <v>21.77777777777778</v>
      </c>
      <c r="FZ24" s="80">
        <v>23.17596566523605</v>
      </c>
    </row>
    <row r="25" spans="1:182" ht="27.75" customHeight="1">
      <c r="A25" s="4">
        <v>16</v>
      </c>
      <c r="B25" s="134" t="s">
        <v>44</v>
      </c>
      <c r="C25" s="10">
        <v>87840</v>
      </c>
      <c r="D25" s="6">
        <v>66290</v>
      </c>
      <c r="E25" s="77">
        <v>154130</v>
      </c>
      <c r="F25" s="11">
        <v>54220</v>
      </c>
      <c r="G25" s="6">
        <v>47739</v>
      </c>
      <c r="H25" s="7">
        <v>101959</v>
      </c>
      <c r="I25" s="53">
        <v>4559</v>
      </c>
      <c r="J25" s="53">
        <v>4347</v>
      </c>
      <c r="K25" s="8">
        <v>8906</v>
      </c>
      <c r="L25" s="6">
        <v>58779</v>
      </c>
      <c r="M25" s="6">
        <v>52086</v>
      </c>
      <c r="N25" s="6">
        <v>110865</v>
      </c>
      <c r="O25" s="78">
        <v>66.91598360655738</v>
      </c>
      <c r="P25" s="78">
        <v>78.5729370945844</v>
      </c>
      <c r="Q25" s="78">
        <v>71.9295399987024</v>
      </c>
      <c r="R25" s="5">
        <v>39267</v>
      </c>
      <c r="S25" s="5">
        <v>18771</v>
      </c>
      <c r="T25" s="7">
        <v>58038</v>
      </c>
      <c r="U25" s="5">
        <v>18727</v>
      </c>
      <c r="V25" s="5">
        <v>10006</v>
      </c>
      <c r="W25" s="7">
        <v>28733</v>
      </c>
      <c r="X25" s="5">
        <v>4019</v>
      </c>
      <c r="Y25" s="5">
        <v>2318</v>
      </c>
      <c r="Z25" s="7">
        <v>6337</v>
      </c>
      <c r="AA25" s="6">
        <v>22746</v>
      </c>
      <c r="AB25" s="6">
        <v>12324</v>
      </c>
      <c r="AC25" s="7">
        <v>35070</v>
      </c>
      <c r="AD25" s="78">
        <v>57.92650317060127</v>
      </c>
      <c r="AE25" s="78">
        <v>65.65446699696341</v>
      </c>
      <c r="AF25" s="78">
        <v>60.425927840380446</v>
      </c>
      <c r="AG25" s="7">
        <v>127107</v>
      </c>
      <c r="AH25" s="7">
        <v>85061</v>
      </c>
      <c r="AI25" s="7">
        <v>212168</v>
      </c>
      <c r="AJ25" s="7">
        <v>72947</v>
      </c>
      <c r="AK25" s="7">
        <v>57745</v>
      </c>
      <c r="AL25" s="7">
        <v>130692</v>
      </c>
      <c r="AM25" s="7">
        <v>8578</v>
      </c>
      <c r="AN25" s="7">
        <v>6665</v>
      </c>
      <c r="AO25" s="7">
        <v>15243</v>
      </c>
      <c r="AP25" s="6">
        <v>81525</v>
      </c>
      <c r="AQ25" s="6">
        <v>64410</v>
      </c>
      <c r="AR25" s="7">
        <v>145935</v>
      </c>
      <c r="AS25" s="78">
        <v>64.13887512096107</v>
      </c>
      <c r="AT25" s="78">
        <v>75.72212882519604</v>
      </c>
      <c r="AU25" s="78">
        <v>68.78275706044266</v>
      </c>
      <c r="AV25" s="51">
        <v>14601</v>
      </c>
      <c r="AW25" s="51">
        <v>8725</v>
      </c>
      <c r="AX25" s="7">
        <v>23326</v>
      </c>
      <c r="AY25" s="7">
        <v>8786</v>
      </c>
      <c r="AZ25" s="7">
        <v>5919</v>
      </c>
      <c r="BA25" s="7">
        <v>14705</v>
      </c>
      <c r="BB25" s="7">
        <v>797</v>
      </c>
      <c r="BC25" s="7">
        <v>648</v>
      </c>
      <c r="BD25" s="7">
        <v>1445</v>
      </c>
      <c r="BE25" s="6">
        <v>9583</v>
      </c>
      <c r="BF25" s="6">
        <v>6567</v>
      </c>
      <c r="BG25" s="6">
        <v>16150</v>
      </c>
      <c r="BH25" s="78">
        <v>65.63249092527909</v>
      </c>
      <c r="BI25" s="78">
        <v>75.26647564469914</v>
      </c>
      <c r="BJ25" s="78">
        <v>69.23604561433594</v>
      </c>
      <c r="BK25" s="6">
        <v>7276</v>
      </c>
      <c r="BL25" s="6">
        <v>2790</v>
      </c>
      <c r="BM25" s="7">
        <v>10066</v>
      </c>
      <c r="BN25" s="6">
        <v>3503</v>
      </c>
      <c r="BO25" s="6">
        <v>1456</v>
      </c>
      <c r="BP25" s="7">
        <v>4959</v>
      </c>
      <c r="BQ25" s="5">
        <v>822</v>
      </c>
      <c r="BR25" s="5">
        <v>345</v>
      </c>
      <c r="BS25" s="7">
        <v>1167</v>
      </c>
      <c r="BT25" s="6">
        <v>4325</v>
      </c>
      <c r="BU25" s="6">
        <v>1801</v>
      </c>
      <c r="BV25" s="7">
        <v>6126</v>
      </c>
      <c r="BW25" s="78">
        <v>59.44200109950523</v>
      </c>
      <c r="BX25" s="78">
        <v>64.55197132616487</v>
      </c>
      <c r="BY25" s="78">
        <v>60.85833498907213</v>
      </c>
      <c r="BZ25" s="7">
        <v>21877</v>
      </c>
      <c r="CA25" s="7">
        <v>11515</v>
      </c>
      <c r="CB25" s="7">
        <v>33392</v>
      </c>
      <c r="CC25" s="7">
        <v>12289</v>
      </c>
      <c r="CD25" s="7">
        <v>7375</v>
      </c>
      <c r="CE25" s="7">
        <v>19664</v>
      </c>
      <c r="CF25" s="7">
        <v>1619</v>
      </c>
      <c r="CG25" s="7">
        <v>993</v>
      </c>
      <c r="CH25" s="7">
        <v>2612</v>
      </c>
      <c r="CI25" s="6">
        <v>13908</v>
      </c>
      <c r="CJ25" s="6">
        <v>8368</v>
      </c>
      <c r="CK25" s="7">
        <v>22276</v>
      </c>
      <c r="CL25" s="78">
        <v>63.57361612652558</v>
      </c>
      <c r="CM25" s="78">
        <v>72.67042987407729</v>
      </c>
      <c r="CN25" s="78">
        <v>66.7105893627216</v>
      </c>
      <c r="CO25" s="52">
        <v>25645</v>
      </c>
      <c r="CP25" s="52">
        <v>22412</v>
      </c>
      <c r="CQ25" s="7">
        <v>48057</v>
      </c>
      <c r="CR25" s="52">
        <v>14802</v>
      </c>
      <c r="CS25" s="52">
        <v>15641</v>
      </c>
      <c r="CT25" s="7">
        <v>30443</v>
      </c>
      <c r="CU25" s="52">
        <v>785</v>
      </c>
      <c r="CV25" s="52">
        <v>1010</v>
      </c>
      <c r="CW25" s="7">
        <v>1795</v>
      </c>
      <c r="CX25" s="6">
        <v>15587</v>
      </c>
      <c r="CY25" s="6">
        <v>16651</v>
      </c>
      <c r="CZ25" s="7">
        <v>32238</v>
      </c>
      <c r="DA25" s="78">
        <v>60.77987911873659</v>
      </c>
      <c r="DB25" s="78">
        <v>74.29502052471891</v>
      </c>
      <c r="DC25" s="78">
        <v>67.08283912853487</v>
      </c>
      <c r="DD25" s="98">
        <v>13488</v>
      </c>
      <c r="DE25" s="98">
        <v>8576</v>
      </c>
      <c r="DF25" s="7">
        <v>22064</v>
      </c>
      <c r="DG25" s="98">
        <v>5821</v>
      </c>
      <c r="DH25" s="98">
        <v>4293</v>
      </c>
      <c r="DI25" s="7">
        <v>10114</v>
      </c>
      <c r="DJ25" s="6">
        <v>1106</v>
      </c>
      <c r="DK25" s="6">
        <v>1062</v>
      </c>
      <c r="DL25" s="5">
        <v>2168</v>
      </c>
      <c r="DM25" s="6">
        <v>6927</v>
      </c>
      <c r="DN25" s="6">
        <v>5355</v>
      </c>
      <c r="DO25" s="7">
        <v>12282</v>
      </c>
      <c r="DP25" s="78">
        <v>51.356761565836294</v>
      </c>
      <c r="DQ25" s="78">
        <v>62.44169776119403</v>
      </c>
      <c r="DR25" s="78">
        <v>55.66533720087019</v>
      </c>
      <c r="DS25" s="7">
        <v>39133</v>
      </c>
      <c r="DT25" s="7">
        <v>30988</v>
      </c>
      <c r="DU25" s="7">
        <v>70121</v>
      </c>
      <c r="DV25" s="52">
        <v>20623</v>
      </c>
      <c r="DW25" s="52">
        <v>19934</v>
      </c>
      <c r="DX25" s="7">
        <v>40557</v>
      </c>
      <c r="DY25" s="7">
        <v>1891</v>
      </c>
      <c r="DZ25" s="7">
        <v>2072</v>
      </c>
      <c r="EA25" s="7">
        <v>3963</v>
      </c>
      <c r="EB25" s="6">
        <v>22514</v>
      </c>
      <c r="EC25" s="6">
        <v>22006</v>
      </c>
      <c r="ED25" s="7">
        <v>44520</v>
      </c>
      <c r="EE25" s="78">
        <v>57.5320062351468</v>
      </c>
      <c r="EF25" s="78">
        <v>71.01458629146767</v>
      </c>
      <c r="EG25" s="78">
        <v>63.490252563426075</v>
      </c>
      <c r="EH25" s="79">
        <v>81525</v>
      </c>
      <c r="EI25" s="79">
        <v>64410</v>
      </c>
      <c r="EJ25" s="79">
        <v>145935</v>
      </c>
      <c r="EK25" s="62">
        <v>18</v>
      </c>
      <c r="EL25" s="62">
        <v>11</v>
      </c>
      <c r="EM25" s="79">
        <v>29</v>
      </c>
      <c r="EN25" s="79">
        <v>4638</v>
      </c>
      <c r="EO25" s="79">
        <v>4403</v>
      </c>
      <c r="EP25" s="79">
        <v>9041</v>
      </c>
      <c r="EQ25" s="99">
        <v>0.02207911683532659</v>
      </c>
      <c r="ER25" s="99">
        <v>0.017078093463747866</v>
      </c>
      <c r="ES25" s="99">
        <v>0.019871860759927366</v>
      </c>
      <c r="ET25" s="80">
        <v>5.689052437902484</v>
      </c>
      <c r="EU25" s="80">
        <v>6.835895047352896</v>
      </c>
      <c r="EV25" s="80">
        <v>6.195223901051839</v>
      </c>
      <c r="EW25" s="79">
        <v>13908</v>
      </c>
      <c r="EX25" s="79">
        <v>8368</v>
      </c>
      <c r="EY25" s="79">
        <v>22276</v>
      </c>
      <c r="EZ25" s="62">
        <v>1</v>
      </c>
      <c r="FA25" s="62">
        <v>0</v>
      </c>
      <c r="FB25" s="79">
        <v>1</v>
      </c>
      <c r="FC25" s="79">
        <v>599</v>
      </c>
      <c r="FD25" s="79">
        <v>430</v>
      </c>
      <c r="FE25" s="79">
        <v>1029</v>
      </c>
      <c r="FF25" s="99">
        <v>0.00719010641357492</v>
      </c>
      <c r="FG25" s="89">
        <v>0</v>
      </c>
      <c r="FH25" s="80">
        <v>0.00448913629017777</v>
      </c>
      <c r="FI25" s="80">
        <v>4.306873741731377</v>
      </c>
      <c r="FJ25" s="80">
        <v>5.138623326959847</v>
      </c>
      <c r="FK25" s="80">
        <v>4.6193212425929255</v>
      </c>
      <c r="FL25" s="79">
        <v>22514</v>
      </c>
      <c r="FM25" s="79">
        <v>22006</v>
      </c>
      <c r="FN25" s="79">
        <v>44520</v>
      </c>
      <c r="FO25" s="62">
        <v>2</v>
      </c>
      <c r="FP25" s="62">
        <v>1</v>
      </c>
      <c r="FQ25" s="79">
        <v>3</v>
      </c>
      <c r="FR25" s="79">
        <v>871</v>
      </c>
      <c r="FS25" s="79">
        <v>1352</v>
      </c>
      <c r="FT25" s="79">
        <v>2223</v>
      </c>
      <c r="FU25" s="99">
        <v>0.00888336146397797</v>
      </c>
      <c r="FV25" s="80">
        <v>0.004544215214032536</v>
      </c>
      <c r="FW25" s="99">
        <v>0.006738544474393531</v>
      </c>
      <c r="FX25" s="80">
        <v>3.868703917562406</v>
      </c>
      <c r="FY25" s="80">
        <v>6.143778969371989</v>
      </c>
      <c r="FZ25" s="80">
        <v>4.993261455525607</v>
      </c>
    </row>
    <row r="26" spans="1:182" ht="30" customHeight="1">
      <c r="A26" s="4">
        <v>17</v>
      </c>
      <c r="B26" s="134" t="s">
        <v>45</v>
      </c>
      <c r="C26" s="6">
        <v>295020</v>
      </c>
      <c r="D26" s="6">
        <v>263261</v>
      </c>
      <c r="E26" s="77">
        <v>558281</v>
      </c>
      <c r="F26" s="6">
        <v>154057</v>
      </c>
      <c r="G26" s="6">
        <v>175517</v>
      </c>
      <c r="H26" s="7">
        <v>329574</v>
      </c>
      <c r="I26" s="6">
        <v>32321</v>
      </c>
      <c r="J26" s="6">
        <v>25920</v>
      </c>
      <c r="K26" s="8">
        <v>58241</v>
      </c>
      <c r="L26" s="6">
        <v>186378</v>
      </c>
      <c r="M26" s="6">
        <v>201437</v>
      </c>
      <c r="N26" s="6">
        <v>387815</v>
      </c>
      <c r="O26" s="78">
        <v>63.1747000203376</v>
      </c>
      <c r="P26" s="78">
        <v>76.5160809994644</v>
      </c>
      <c r="Q26" s="78">
        <v>69.46591411851738</v>
      </c>
      <c r="R26" s="6">
        <v>24830</v>
      </c>
      <c r="S26" s="6">
        <v>12073</v>
      </c>
      <c r="T26" s="7">
        <v>36903</v>
      </c>
      <c r="U26" s="6">
        <v>5960</v>
      </c>
      <c r="V26" s="6">
        <v>4055</v>
      </c>
      <c r="W26" s="7">
        <v>10015</v>
      </c>
      <c r="X26" s="67"/>
      <c r="Y26" s="67"/>
      <c r="Z26" s="64">
        <v>0</v>
      </c>
      <c r="AA26" s="6">
        <v>5960</v>
      </c>
      <c r="AB26" s="6">
        <v>4055</v>
      </c>
      <c r="AC26" s="7">
        <v>10015</v>
      </c>
      <c r="AD26" s="78">
        <v>24.00322190898107</v>
      </c>
      <c r="AE26" s="78">
        <v>33.587343659405285</v>
      </c>
      <c r="AF26" s="78">
        <v>27.138715009619812</v>
      </c>
      <c r="AG26" s="7">
        <v>319850</v>
      </c>
      <c r="AH26" s="7">
        <v>275334</v>
      </c>
      <c r="AI26" s="7">
        <v>595184</v>
      </c>
      <c r="AJ26" s="7">
        <v>160017</v>
      </c>
      <c r="AK26" s="7">
        <v>179572</v>
      </c>
      <c r="AL26" s="7">
        <v>339589</v>
      </c>
      <c r="AM26" s="7">
        <v>32321</v>
      </c>
      <c r="AN26" s="7">
        <v>25920</v>
      </c>
      <c r="AO26" s="7">
        <v>58241</v>
      </c>
      <c r="AP26" s="6">
        <v>192338</v>
      </c>
      <c r="AQ26" s="6">
        <v>205492</v>
      </c>
      <c r="AR26" s="7">
        <v>397830</v>
      </c>
      <c r="AS26" s="78">
        <v>60.13381272471471</v>
      </c>
      <c r="AT26" s="78">
        <v>74.63371759390414</v>
      </c>
      <c r="AU26" s="78">
        <v>66.84151455684292</v>
      </c>
      <c r="AV26" s="6">
        <v>54281</v>
      </c>
      <c r="AW26" s="100">
        <v>42880</v>
      </c>
      <c r="AX26" s="7">
        <v>97161</v>
      </c>
      <c r="AY26" s="6">
        <v>22751</v>
      </c>
      <c r="AZ26" s="6">
        <v>34348</v>
      </c>
      <c r="BA26" s="7">
        <v>57099</v>
      </c>
      <c r="BB26" s="6">
        <v>6136</v>
      </c>
      <c r="BC26" s="6">
        <v>5081</v>
      </c>
      <c r="BD26" s="7">
        <v>11217</v>
      </c>
      <c r="BE26" s="6">
        <v>28887</v>
      </c>
      <c r="BF26" s="6">
        <v>39429</v>
      </c>
      <c r="BG26" s="6">
        <v>68316</v>
      </c>
      <c r="BH26" s="78">
        <v>53.21751625799082</v>
      </c>
      <c r="BI26" s="78">
        <v>72.63867651664486</v>
      </c>
      <c r="BJ26" s="78">
        <v>70.31216228733751</v>
      </c>
      <c r="BK26" s="6">
        <v>4404</v>
      </c>
      <c r="BL26" s="6">
        <v>2183</v>
      </c>
      <c r="BM26" s="7">
        <v>6587</v>
      </c>
      <c r="BN26" s="6">
        <v>782</v>
      </c>
      <c r="BO26" s="6">
        <v>554</v>
      </c>
      <c r="BP26" s="7">
        <v>1336</v>
      </c>
      <c r="BQ26" s="67"/>
      <c r="BR26" s="67"/>
      <c r="BS26" s="64">
        <v>0</v>
      </c>
      <c r="BT26" s="6">
        <v>782</v>
      </c>
      <c r="BU26" s="6">
        <v>554</v>
      </c>
      <c r="BV26" s="7">
        <v>1336</v>
      </c>
      <c r="BW26" s="78">
        <v>17.756584922797458</v>
      </c>
      <c r="BX26" s="78">
        <v>25.377920293174533</v>
      </c>
      <c r="BY26" s="78">
        <v>20.28237437376651</v>
      </c>
      <c r="BZ26" s="7">
        <v>58685</v>
      </c>
      <c r="CA26" s="7">
        <v>45063</v>
      </c>
      <c r="CB26" s="7">
        <v>103748</v>
      </c>
      <c r="CC26" s="7">
        <v>23533</v>
      </c>
      <c r="CD26" s="7">
        <v>34902</v>
      </c>
      <c r="CE26" s="7">
        <v>58435</v>
      </c>
      <c r="CF26" s="7">
        <v>6136</v>
      </c>
      <c r="CG26" s="7">
        <v>5081</v>
      </c>
      <c r="CH26" s="7">
        <v>11217</v>
      </c>
      <c r="CI26" s="6">
        <v>29669</v>
      </c>
      <c r="CJ26" s="6">
        <v>39983</v>
      </c>
      <c r="CK26" s="7">
        <v>69652</v>
      </c>
      <c r="CL26" s="78">
        <v>50.55636022833774</v>
      </c>
      <c r="CM26" s="78">
        <v>88.72689346026674</v>
      </c>
      <c r="CN26" s="78">
        <v>67.13575201449666</v>
      </c>
      <c r="CO26" s="6">
        <v>17346</v>
      </c>
      <c r="CP26" s="6">
        <v>13070</v>
      </c>
      <c r="CQ26" s="7">
        <v>30416</v>
      </c>
      <c r="CR26" s="6">
        <v>7725</v>
      </c>
      <c r="CS26" s="6">
        <v>7653</v>
      </c>
      <c r="CT26" s="7">
        <v>15378</v>
      </c>
      <c r="CU26" s="6">
        <v>1965</v>
      </c>
      <c r="CV26" s="6">
        <v>1484</v>
      </c>
      <c r="CW26" s="7">
        <v>3449</v>
      </c>
      <c r="CX26" s="6">
        <v>9690</v>
      </c>
      <c r="CY26" s="6">
        <v>9137</v>
      </c>
      <c r="CZ26" s="7">
        <v>18827</v>
      </c>
      <c r="DA26" s="78">
        <v>55.863023175371836</v>
      </c>
      <c r="DB26" s="78">
        <v>69.90818668706963</v>
      </c>
      <c r="DC26" s="78">
        <v>61.898342977380324</v>
      </c>
      <c r="DD26" s="6">
        <v>1386</v>
      </c>
      <c r="DE26" s="6">
        <v>592</v>
      </c>
      <c r="DF26" s="7">
        <v>1978</v>
      </c>
      <c r="DG26" s="6">
        <v>277</v>
      </c>
      <c r="DH26" s="6">
        <v>157</v>
      </c>
      <c r="DI26" s="7">
        <v>434</v>
      </c>
      <c r="DJ26" s="67"/>
      <c r="DK26" s="67"/>
      <c r="DL26" s="65">
        <v>0</v>
      </c>
      <c r="DM26" s="6">
        <v>277</v>
      </c>
      <c r="DN26" s="6">
        <v>157</v>
      </c>
      <c r="DO26" s="7">
        <v>434</v>
      </c>
      <c r="DP26" s="78">
        <v>19.985569985569985</v>
      </c>
      <c r="DQ26" s="78">
        <v>26.52027027027027</v>
      </c>
      <c r="DR26" s="78">
        <v>21.941354903943378</v>
      </c>
      <c r="DS26" s="7">
        <v>18732</v>
      </c>
      <c r="DT26" s="7">
        <v>13662</v>
      </c>
      <c r="DU26" s="7">
        <v>32394</v>
      </c>
      <c r="DV26" s="7">
        <v>8002</v>
      </c>
      <c r="DW26" s="7">
        <v>7810</v>
      </c>
      <c r="DX26" s="7">
        <v>15812</v>
      </c>
      <c r="DY26" s="7">
        <v>1965</v>
      </c>
      <c r="DZ26" s="7">
        <v>1484</v>
      </c>
      <c r="EA26" s="7">
        <v>3449</v>
      </c>
      <c r="EB26" s="6">
        <v>9967</v>
      </c>
      <c r="EC26" s="6">
        <v>9294</v>
      </c>
      <c r="ED26" s="7">
        <v>19261</v>
      </c>
      <c r="EE26" s="78">
        <v>53.208413410207136</v>
      </c>
      <c r="EF26" s="78">
        <v>68.02810715854194</v>
      </c>
      <c r="EG26" s="78">
        <v>59.45854170525406</v>
      </c>
      <c r="EH26" s="79">
        <v>192338</v>
      </c>
      <c r="EI26" s="79">
        <v>205492</v>
      </c>
      <c r="EJ26" s="79">
        <v>397830</v>
      </c>
      <c r="EK26" s="62">
        <v>26910</v>
      </c>
      <c r="EL26" s="62">
        <v>36534</v>
      </c>
      <c r="EM26" s="79">
        <v>63444</v>
      </c>
      <c r="EN26" s="79">
        <v>48103</v>
      </c>
      <c r="EO26" s="79">
        <v>62110</v>
      </c>
      <c r="EP26" s="79">
        <v>110213</v>
      </c>
      <c r="EQ26" s="80">
        <v>13.990995019184975</v>
      </c>
      <c r="ER26" s="80">
        <v>17.77879430829424</v>
      </c>
      <c r="ES26" s="80">
        <v>15.947515270341603</v>
      </c>
      <c r="ET26" s="80">
        <v>25.0096184841269</v>
      </c>
      <c r="EU26" s="80">
        <v>30.225020925388822</v>
      </c>
      <c r="EV26" s="80">
        <v>27.70354171379735</v>
      </c>
      <c r="EW26" s="79">
        <v>29669</v>
      </c>
      <c r="EX26" s="79">
        <v>39983</v>
      </c>
      <c r="EY26" s="79">
        <v>69652</v>
      </c>
      <c r="EZ26" s="62">
        <v>2255</v>
      </c>
      <c r="FA26" s="62">
        <v>2420</v>
      </c>
      <c r="FB26" s="79">
        <v>4675</v>
      </c>
      <c r="FC26" s="79">
        <v>6539</v>
      </c>
      <c r="FD26" s="79">
        <v>7486</v>
      </c>
      <c r="FE26" s="79">
        <v>14025</v>
      </c>
      <c r="FF26" s="80">
        <v>7.600525801341467</v>
      </c>
      <c r="FG26" s="80">
        <v>6.052572343245879</v>
      </c>
      <c r="FH26" s="80">
        <v>6.711939355653822</v>
      </c>
      <c r="FI26" s="80">
        <v>22.039839563180426</v>
      </c>
      <c r="FJ26" s="80">
        <v>18.722957256834157</v>
      </c>
      <c r="FK26" s="80">
        <v>20.135818066961466</v>
      </c>
      <c r="FL26" s="79">
        <v>9967</v>
      </c>
      <c r="FM26" s="79">
        <v>9294</v>
      </c>
      <c r="FN26" s="79">
        <v>19261</v>
      </c>
      <c r="FO26" s="62">
        <v>857</v>
      </c>
      <c r="FP26" s="62">
        <v>942</v>
      </c>
      <c r="FQ26" s="79">
        <v>1799</v>
      </c>
      <c r="FR26" s="79">
        <v>2417</v>
      </c>
      <c r="FS26" s="79">
        <v>2594</v>
      </c>
      <c r="FT26" s="79">
        <v>5011</v>
      </c>
      <c r="FU26" s="80">
        <v>8.59837463629979</v>
      </c>
      <c r="FV26" s="80">
        <v>10.13557133634603</v>
      </c>
      <c r="FW26" s="80">
        <v>9.340117335548516</v>
      </c>
      <c r="FX26" s="80">
        <v>24.250025082773153</v>
      </c>
      <c r="FY26" s="80">
        <v>27.910479879492147</v>
      </c>
      <c r="FZ26" s="80">
        <v>26.01630237267016</v>
      </c>
    </row>
    <row r="27" spans="1:182" ht="30" customHeight="1">
      <c r="A27" s="4">
        <v>18</v>
      </c>
      <c r="B27" s="134" t="s">
        <v>46</v>
      </c>
      <c r="C27" s="6">
        <v>135611</v>
      </c>
      <c r="D27" s="6">
        <v>155936</v>
      </c>
      <c r="E27" s="77">
        <v>291547</v>
      </c>
      <c r="F27" s="6">
        <v>114670</v>
      </c>
      <c r="G27" s="6">
        <v>143668</v>
      </c>
      <c r="H27" s="7">
        <v>258338</v>
      </c>
      <c r="I27" s="6">
        <v>599</v>
      </c>
      <c r="J27" s="6">
        <v>322</v>
      </c>
      <c r="K27" s="8">
        <v>921</v>
      </c>
      <c r="L27" s="6">
        <v>115269</v>
      </c>
      <c r="M27" s="6">
        <v>143990</v>
      </c>
      <c r="N27" s="6">
        <v>259259</v>
      </c>
      <c r="O27" s="78">
        <v>84.99974190884221</v>
      </c>
      <c r="P27" s="78">
        <v>92.33916478555305</v>
      </c>
      <c r="Q27" s="78">
        <v>88.92528477398155</v>
      </c>
      <c r="R27" s="6">
        <v>41989</v>
      </c>
      <c r="S27" s="6">
        <v>31181</v>
      </c>
      <c r="T27" s="7">
        <v>73170</v>
      </c>
      <c r="U27" s="6">
        <v>18061</v>
      </c>
      <c r="V27" s="6">
        <v>21194</v>
      </c>
      <c r="W27" s="7">
        <v>39255</v>
      </c>
      <c r="X27" s="6">
        <v>245</v>
      </c>
      <c r="Y27" s="6">
        <v>169</v>
      </c>
      <c r="Z27" s="7">
        <v>414</v>
      </c>
      <c r="AA27" s="6">
        <v>18306</v>
      </c>
      <c r="AB27" s="6">
        <v>21363</v>
      </c>
      <c r="AC27" s="7">
        <v>39669</v>
      </c>
      <c r="AD27" s="78">
        <v>43.597132582342994</v>
      </c>
      <c r="AE27" s="78">
        <v>68.51287643116</v>
      </c>
      <c r="AF27" s="78">
        <v>54.21484214842148</v>
      </c>
      <c r="AG27" s="7">
        <v>177600</v>
      </c>
      <c r="AH27" s="7">
        <v>187117</v>
      </c>
      <c r="AI27" s="7">
        <v>364717</v>
      </c>
      <c r="AJ27" s="7">
        <v>132731</v>
      </c>
      <c r="AK27" s="7">
        <v>164862</v>
      </c>
      <c r="AL27" s="7">
        <v>297593</v>
      </c>
      <c r="AM27" s="7">
        <v>844</v>
      </c>
      <c r="AN27" s="7">
        <v>491</v>
      </c>
      <c r="AO27" s="7">
        <v>1335</v>
      </c>
      <c r="AP27" s="6">
        <v>133575</v>
      </c>
      <c r="AQ27" s="6">
        <v>165353</v>
      </c>
      <c r="AR27" s="7">
        <v>298928</v>
      </c>
      <c r="AS27" s="78">
        <v>75.21114864864865</v>
      </c>
      <c r="AT27" s="78">
        <v>88.3687746169509</v>
      </c>
      <c r="AU27" s="78">
        <v>81.96163052448885</v>
      </c>
      <c r="AV27" s="6">
        <v>13144</v>
      </c>
      <c r="AW27" s="6">
        <v>16129</v>
      </c>
      <c r="AX27" s="7">
        <v>29273</v>
      </c>
      <c r="AY27" s="6">
        <v>9330</v>
      </c>
      <c r="AZ27" s="6">
        <v>12784</v>
      </c>
      <c r="BA27" s="7">
        <v>22114</v>
      </c>
      <c r="BB27" s="6">
        <v>80</v>
      </c>
      <c r="BC27" s="6">
        <v>58</v>
      </c>
      <c r="BD27" s="7">
        <v>138</v>
      </c>
      <c r="BE27" s="6">
        <v>9410</v>
      </c>
      <c r="BF27" s="6">
        <v>12842</v>
      </c>
      <c r="BG27" s="6">
        <v>22252</v>
      </c>
      <c r="BH27" s="78">
        <v>71.59160073037127</v>
      </c>
      <c r="BI27" s="78">
        <v>79.62055924111849</v>
      </c>
      <c r="BJ27" s="78">
        <v>76.01544084992997</v>
      </c>
      <c r="BK27" s="6">
        <v>1214</v>
      </c>
      <c r="BL27" s="6">
        <v>1152</v>
      </c>
      <c r="BM27" s="7">
        <v>2366</v>
      </c>
      <c r="BN27" s="6">
        <v>304</v>
      </c>
      <c r="BO27" s="6">
        <v>488</v>
      </c>
      <c r="BP27" s="7">
        <v>792</v>
      </c>
      <c r="BQ27" s="6">
        <v>3</v>
      </c>
      <c r="BR27" s="6">
        <v>9</v>
      </c>
      <c r="BS27" s="7">
        <v>12</v>
      </c>
      <c r="BT27" s="6">
        <v>307</v>
      </c>
      <c r="BU27" s="6">
        <v>497</v>
      </c>
      <c r="BV27" s="7">
        <v>804</v>
      </c>
      <c r="BW27" s="78">
        <v>25.28830313014827</v>
      </c>
      <c r="BX27" s="78">
        <v>43.14236111111111</v>
      </c>
      <c r="BY27" s="78">
        <v>33.981403212172445</v>
      </c>
      <c r="BZ27" s="7">
        <v>14358</v>
      </c>
      <c r="CA27" s="7">
        <v>17281</v>
      </c>
      <c r="CB27" s="7">
        <v>31639</v>
      </c>
      <c r="CC27" s="7">
        <v>9634</v>
      </c>
      <c r="CD27" s="7">
        <v>13272</v>
      </c>
      <c r="CE27" s="7">
        <v>22906</v>
      </c>
      <c r="CF27" s="7">
        <v>83</v>
      </c>
      <c r="CG27" s="7">
        <v>67</v>
      </c>
      <c r="CH27" s="7">
        <v>150</v>
      </c>
      <c r="CI27" s="6">
        <v>9717</v>
      </c>
      <c r="CJ27" s="6">
        <v>13339</v>
      </c>
      <c r="CK27" s="7">
        <v>23056</v>
      </c>
      <c r="CL27" s="78">
        <v>67.67655662348517</v>
      </c>
      <c r="CM27" s="78">
        <v>77.1888200914299</v>
      </c>
      <c r="CN27" s="78">
        <v>72.87208824551978</v>
      </c>
      <c r="CO27" s="6">
        <v>1526</v>
      </c>
      <c r="CP27" s="6">
        <v>1929</v>
      </c>
      <c r="CQ27" s="7">
        <v>3455</v>
      </c>
      <c r="CR27" s="6">
        <v>1002</v>
      </c>
      <c r="CS27" s="6">
        <v>1456</v>
      </c>
      <c r="CT27" s="7">
        <v>2458</v>
      </c>
      <c r="CU27" s="6">
        <v>8</v>
      </c>
      <c r="CV27" s="6">
        <v>5</v>
      </c>
      <c r="CW27" s="7">
        <v>13</v>
      </c>
      <c r="CX27" s="6">
        <v>1010</v>
      </c>
      <c r="CY27" s="6">
        <v>1461</v>
      </c>
      <c r="CZ27" s="7">
        <v>2471</v>
      </c>
      <c r="DA27" s="78">
        <v>66.18610747051113</v>
      </c>
      <c r="DB27" s="78">
        <v>75.73872472783826</v>
      </c>
      <c r="DC27" s="78">
        <v>71.51953690303907</v>
      </c>
      <c r="DD27" s="6">
        <v>125</v>
      </c>
      <c r="DE27" s="6">
        <v>69</v>
      </c>
      <c r="DF27" s="7">
        <v>194</v>
      </c>
      <c r="DG27" s="6">
        <v>45</v>
      </c>
      <c r="DH27" s="6">
        <v>30</v>
      </c>
      <c r="DI27" s="7">
        <v>75</v>
      </c>
      <c r="DJ27" s="6">
        <v>1</v>
      </c>
      <c r="DK27" s="6">
        <v>0</v>
      </c>
      <c r="DL27" s="5">
        <v>1</v>
      </c>
      <c r="DM27" s="6">
        <v>46</v>
      </c>
      <c r="DN27" s="6">
        <v>30</v>
      </c>
      <c r="DO27" s="7">
        <v>76</v>
      </c>
      <c r="DP27" s="78">
        <v>36.8</v>
      </c>
      <c r="DQ27" s="78">
        <v>43.47826086956522</v>
      </c>
      <c r="DR27" s="78">
        <v>39.175257731958766</v>
      </c>
      <c r="DS27" s="7">
        <v>1651</v>
      </c>
      <c r="DT27" s="7">
        <v>1998</v>
      </c>
      <c r="DU27" s="7">
        <v>3649</v>
      </c>
      <c r="DV27" s="7">
        <v>1047</v>
      </c>
      <c r="DW27" s="7">
        <v>1486</v>
      </c>
      <c r="DX27" s="7">
        <v>2533</v>
      </c>
      <c r="DY27" s="7">
        <v>9</v>
      </c>
      <c r="DZ27" s="7">
        <v>5</v>
      </c>
      <c r="EA27" s="7">
        <v>14</v>
      </c>
      <c r="EB27" s="6">
        <v>1056</v>
      </c>
      <c r="EC27" s="6">
        <v>1491</v>
      </c>
      <c r="ED27" s="7">
        <v>2547</v>
      </c>
      <c r="EE27" s="78">
        <v>63.96123561477892</v>
      </c>
      <c r="EF27" s="78">
        <v>74.62462462462463</v>
      </c>
      <c r="EG27" s="78">
        <v>69.79994519046315</v>
      </c>
      <c r="EH27" s="79">
        <v>133575</v>
      </c>
      <c r="EI27" s="79">
        <v>165353</v>
      </c>
      <c r="EJ27" s="79">
        <v>298928</v>
      </c>
      <c r="EK27" s="62">
        <v>23122</v>
      </c>
      <c r="EL27" s="62">
        <v>49051</v>
      </c>
      <c r="EM27" s="79">
        <v>72173</v>
      </c>
      <c r="EN27" s="79">
        <v>46846</v>
      </c>
      <c r="EO27" s="79">
        <v>65104</v>
      </c>
      <c r="EP27" s="79">
        <v>111950</v>
      </c>
      <c r="EQ27" s="80">
        <v>17.31012539771664</v>
      </c>
      <c r="ER27" s="80">
        <v>29.664414918386726</v>
      </c>
      <c r="ES27" s="80">
        <v>24.143941015896804</v>
      </c>
      <c r="ET27" s="80">
        <v>35.0709339322478</v>
      </c>
      <c r="EU27" s="80">
        <v>39.37273590439847</v>
      </c>
      <c r="EV27" s="80">
        <v>37.45048975004014</v>
      </c>
      <c r="EW27" s="79">
        <v>9717</v>
      </c>
      <c r="EX27" s="79">
        <v>13339</v>
      </c>
      <c r="EY27" s="79">
        <v>23056</v>
      </c>
      <c r="EZ27" s="62">
        <v>627</v>
      </c>
      <c r="FA27" s="62">
        <v>1448</v>
      </c>
      <c r="FB27" s="79">
        <v>2075</v>
      </c>
      <c r="FC27" s="79">
        <v>2704</v>
      </c>
      <c r="FD27" s="79">
        <v>5315</v>
      </c>
      <c r="FE27" s="79">
        <v>8019</v>
      </c>
      <c r="FF27" s="80">
        <v>6.452608829885767</v>
      </c>
      <c r="FG27" s="80">
        <v>10.85538646075418</v>
      </c>
      <c r="FH27" s="80">
        <v>8.999826509368495</v>
      </c>
      <c r="FI27" s="80">
        <v>27.82751878151693</v>
      </c>
      <c r="FJ27" s="80">
        <v>39.84556563460529</v>
      </c>
      <c r="FK27" s="80">
        <v>34.780534351145036</v>
      </c>
      <c r="FL27" s="79">
        <v>1056</v>
      </c>
      <c r="FM27" s="79">
        <v>1491</v>
      </c>
      <c r="FN27" s="79">
        <v>2547</v>
      </c>
      <c r="FO27" s="62">
        <v>53</v>
      </c>
      <c r="FP27" s="62">
        <v>144</v>
      </c>
      <c r="FQ27" s="79">
        <v>197</v>
      </c>
      <c r="FR27" s="79">
        <v>280</v>
      </c>
      <c r="FS27" s="79">
        <v>573</v>
      </c>
      <c r="FT27" s="79">
        <v>853</v>
      </c>
      <c r="FU27" s="80">
        <v>5.018939393939394</v>
      </c>
      <c r="FV27" s="80">
        <v>9.6579476861167</v>
      </c>
      <c r="FW27" s="80">
        <v>7.7345897133883</v>
      </c>
      <c r="FX27" s="80">
        <v>26.515151515151516</v>
      </c>
      <c r="FY27" s="80">
        <v>38.43058350100603</v>
      </c>
      <c r="FZ27" s="80">
        <v>33.49038084020416</v>
      </c>
    </row>
    <row r="28" spans="1:182" ht="48.75" customHeight="1">
      <c r="A28" s="4">
        <v>19</v>
      </c>
      <c r="B28" s="134" t="s">
        <v>47</v>
      </c>
      <c r="C28" s="54">
        <f>719745+49</f>
        <v>719794</v>
      </c>
      <c r="D28" s="54">
        <f>543754+17</f>
        <v>543771</v>
      </c>
      <c r="E28" s="150">
        <f>C28+D28</f>
        <v>1263565</v>
      </c>
      <c r="F28" s="54">
        <f>463428+18</f>
        <v>463446</v>
      </c>
      <c r="G28" s="54">
        <v>412519</v>
      </c>
      <c r="H28" s="140">
        <f>F28+G28</f>
        <v>875965</v>
      </c>
      <c r="I28" s="54">
        <v>18630</v>
      </c>
      <c r="J28" s="54">
        <v>11027</v>
      </c>
      <c r="K28" s="160">
        <f>I28+J28</f>
        <v>29657</v>
      </c>
      <c r="L28" s="54">
        <f>SUM(F28,I28)</f>
        <v>482076</v>
      </c>
      <c r="M28" s="54">
        <f>SUM(G28,J28)</f>
        <v>423546</v>
      </c>
      <c r="N28" s="54">
        <f>SUM(H28,K28)</f>
        <v>905622</v>
      </c>
      <c r="O28" s="141">
        <f>L28/C28*100</f>
        <v>66.9741620519204</v>
      </c>
      <c r="P28" s="141">
        <f>M28/D28*100</f>
        <v>77.89050905620196</v>
      </c>
      <c r="Q28" s="141">
        <f>N28/E28*100</f>
        <v>71.67197571949208</v>
      </c>
      <c r="R28" s="54">
        <f>44252+542</f>
        <v>44794</v>
      </c>
      <c r="S28" s="54">
        <f>17466+236</f>
        <v>17702</v>
      </c>
      <c r="T28" s="140">
        <f>R28+S28</f>
        <v>62496</v>
      </c>
      <c r="U28" s="54">
        <v>17090</v>
      </c>
      <c r="V28" s="54">
        <v>8381</v>
      </c>
      <c r="W28" s="140">
        <f>U28+V28</f>
        <v>25471</v>
      </c>
      <c r="X28" s="54">
        <v>1554</v>
      </c>
      <c r="Y28" s="54">
        <v>681</v>
      </c>
      <c r="Z28" s="140">
        <f>X28+Y28</f>
        <v>2235</v>
      </c>
      <c r="AA28" s="54">
        <f>SUM(U28,X28)</f>
        <v>18644</v>
      </c>
      <c r="AB28" s="54">
        <f>SUM(V28,Y28)</f>
        <v>9062</v>
      </c>
      <c r="AC28" s="140">
        <f>SUM(AA28,AB28)</f>
        <v>27706</v>
      </c>
      <c r="AD28" s="141">
        <f>IF(R28=0,"",AA28/R28*100)</f>
        <v>41.62164575612805</v>
      </c>
      <c r="AE28" s="141">
        <f>IF(S28=0,"",AB28/S28*100)</f>
        <v>51.19195571121907</v>
      </c>
      <c r="AF28" s="141">
        <f>IF(T28=0,"",AC28/T28*100)</f>
        <v>44.33243727598566</v>
      </c>
      <c r="AG28" s="140">
        <f>C28+R28</f>
        <v>764588</v>
      </c>
      <c r="AH28" s="140">
        <f>D28+S28</f>
        <v>561473</v>
      </c>
      <c r="AI28" s="140">
        <f>AG28+AH28</f>
        <v>1326061</v>
      </c>
      <c r="AJ28" s="140">
        <f>F28+U28</f>
        <v>480536</v>
      </c>
      <c r="AK28" s="140">
        <f>G28+V28</f>
        <v>420900</v>
      </c>
      <c r="AL28" s="140">
        <f>AJ28+AK28</f>
        <v>901436</v>
      </c>
      <c r="AM28" s="140">
        <f>I28+X28</f>
        <v>20184</v>
      </c>
      <c r="AN28" s="140">
        <f>J28+Y28</f>
        <v>11708</v>
      </c>
      <c r="AO28" s="140">
        <f>AM28+AN28</f>
        <v>31892</v>
      </c>
      <c r="AP28" s="54">
        <f>SUM(AJ28,AM28)</f>
        <v>500720</v>
      </c>
      <c r="AQ28" s="54">
        <f>SUM(AK28,AN28)</f>
        <v>432608</v>
      </c>
      <c r="AR28" s="140">
        <f>SUM(AP28,AQ28)</f>
        <v>933328</v>
      </c>
      <c r="AS28" s="141">
        <f>IF(AG28=0,"",AP28/AG28*100)</f>
        <v>65.4888645911262</v>
      </c>
      <c r="AT28" s="141">
        <f>IF(AH28=0,"",AQ28/AH28*100)</f>
        <v>77.0487628078287</v>
      </c>
      <c r="AU28" s="141">
        <f>IF(AI28=0,"",AR28/AI28*100)</f>
        <v>70.38348914567278</v>
      </c>
      <c r="AV28" s="100">
        <v>101185</v>
      </c>
      <c r="AW28" s="100">
        <v>75665</v>
      </c>
      <c r="AX28" s="140">
        <f>AV28+AW28</f>
        <v>176850</v>
      </c>
      <c r="AY28" s="54">
        <v>56284</v>
      </c>
      <c r="AZ28" s="54">
        <v>49882</v>
      </c>
      <c r="BA28" s="140">
        <f>AY28+AZ28</f>
        <v>106166</v>
      </c>
      <c r="BB28" s="54">
        <v>3031</v>
      </c>
      <c r="BC28" s="54">
        <v>2075</v>
      </c>
      <c r="BD28" s="140">
        <f>BB28+BC28</f>
        <v>5106</v>
      </c>
      <c r="BE28" s="54">
        <f>SUM(AY28,BB28)</f>
        <v>59315</v>
      </c>
      <c r="BF28" s="54">
        <f>SUM(AZ28,BC28)</f>
        <v>51957</v>
      </c>
      <c r="BG28" s="54">
        <f>SUM(BA28,BD28)</f>
        <v>111272</v>
      </c>
      <c r="BH28" s="141">
        <f>IF(AV28=0,"",BE28/AV28*100)</f>
        <v>58.62034886593863</v>
      </c>
      <c r="BI28" s="141">
        <f>IF(AW28=0,"",BF28/AW28*100)</f>
        <v>68.6671512588383</v>
      </c>
      <c r="BJ28" s="141">
        <f>IF(AX28=0,"",BG28/AX28*100)</f>
        <v>62.9188577890868</v>
      </c>
      <c r="BK28" s="54">
        <f>6543+65</f>
        <v>6608</v>
      </c>
      <c r="BL28" s="54">
        <f>2864+28</f>
        <v>2892</v>
      </c>
      <c r="BM28" s="140">
        <f>BK28+BL28</f>
        <v>9500</v>
      </c>
      <c r="BN28" s="54">
        <v>2197</v>
      </c>
      <c r="BO28" s="54">
        <v>1214</v>
      </c>
      <c r="BP28" s="140">
        <f>BN28+BO28</f>
        <v>3411</v>
      </c>
      <c r="BQ28" s="54">
        <v>215</v>
      </c>
      <c r="BR28" s="54">
        <v>124</v>
      </c>
      <c r="BS28" s="140">
        <f>BQ28+BR28</f>
        <v>339</v>
      </c>
      <c r="BT28" s="54">
        <f>SUM(BN28,BQ28)</f>
        <v>2412</v>
      </c>
      <c r="BU28" s="54">
        <f>SUM(BO28,BR28)</f>
        <v>1338</v>
      </c>
      <c r="BV28" s="140">
        <f>SUM(BT28,BU28)</f>
        <v>3750</v>
      </c>
      <c r="BW28" s="141">
        <f>IF(BK28=0,"",BT28/BK28*100)</f>
        <v>36.50121065375303</v>
      </c>
      <c r="BX28" s="141">
        <f>IF(BL28=0,"",BU28/BL28*100)</f>
        <v>46.2655601659751</v>
      </c>
      <c r="BY28" s="141">
        <f>IF(BM28=0,"",BV28/BM28*100)</f>
        <v>39.473684210526315</v>
      </c>
      <c r="BZ28" s="140">
        <f>AV28+BK28</f>
        <v>107793</v>
      </c>
      <c r="CA28" s="140">
        <f>AW28+BL28</f>
        <v>78557</v>
      </c>
      <c r="CB28" s="140">
        <f>BZ28+CA28</f>
        <v>186350</v>
      </c>
      <c r="CC28" s="140">
        <f>AY28+BN28</f>
        <v>58481</v>
      </c>
      <c r="CD28" s="140">
        <f>AZ28+BO28</f>
        <v>51096</v>
      </c>
      <c r="CE28" s="140">
        <f>CC28+CD28</f>
        <v>109577</v>
      </c>
      <c r="CF28" s="140">
        <f>BB28+BQ28</f>
        <v>3246</v>
      </c>
      <c r="CG28" s="140">
        <f>BC28+BR28</f>
        <v>2199</v>
      </c>
      <c r="CH28" s="140">
        <f>CF28+CG28</f>
        <v>5445</v>
      </c>
      <c r="CI28" s="54">
        <f>SUM(CC28,CF28)</f>
        <v>61727</v>
      </c>
      <c r="CJ28" s="54">
        <f>SUM(CD28,CG28)</f>
        <v>53295</v>
      </c>
      <c r="CK28" s="140">
        <f>SUM(CI28,CJ28)</f>
        <v>115022</v>
      </c>
      <c r="CL28" s="141">
        <f>IF(BZ28=0,"",CI28/BZ28*100)</f>
        <v>57.26438637017246</v>
      </c>
      <c r="CM28" s="141">
        <f>IF(CA28=0,"",CJ28/CA28*100)</f>
        <v>67.84245834235014</v>
      </c>
      <c r="CN28" s="141">
        <f>IF(CB28=0,"",CK28/CB28*100)</f>
        <v>61.72363831499867</v>
      </c>
      <c r="CO28" s="54">
        <v>46621</v>
      </c>
      <c r="CP28" s="54">
        <v>31620</v>
      </c>
      <c r="CQ28" s="140">
        <f>CO28+CP28</f>
        <v>78241</v>
      </c>
      <c r="CR28" s="54">
        <v>28015</v>
      </c>
      <c r="CS28" s="54">
        <v>20197</v>
      </c>
      <c r="CT28" s="140">
        <f>CR28+CS28</f>
        <v>48212</v>
      </c>
      <c r="CU28" s="54">
        <v>910</v>
      </c>
      <c r="CV28" s="54">
        <v>596</v>
      </c>
      <c r="CW28" s="140">
        <f>CU28+CV28</f>
        <v>1506</v>
      </c>
      <c r="CX28" s="54">
        <f>SUM(CR28,CU28)</f>
        <v>28925</v>
      </c>
      <c r="CY28" s="54">
        <f>SUM(CS28,CV28)</f>
        <v>20793</v>
      </c>
      <c r="CZ28" s="140">
        <f>SUM(CX28,CY28)</f>
        <v>49718</v>
      </c>
      <c r="DA28" s="141">
        <f>IF(CO28=0,"",CX28/CO28*100)</f>
        <v>62.04285622359023</v>
      </c>
      <c r="DB28" s="141">
        <f>IF(CP28=0,"",CY28/CP28*100)</f>
        <v>65.75901328273245</v>
      </c>
      <c r="DC28" s="141">
        <f>IF(CQ28=0,"",CZ28/CQ28*100)</f>
        <v>63.54468884600146</v>
      </c>
      <c r="DD28" s="54">
        <v>1635</v>
      </c>
      <c r="DE28" s="54">
        <v>781</v>
      </c>
      <c r="DF28" s="140">
        <f>DD28+DE28</f>
        <v>2416</v>
      </c>
      <c r="DG28" s="54">
        <v>612</v>
      </c>
      <c r="DH28" s="54">
        <v>324</v>
      </c>
      <c r="DI28" s="140">
        <f>DG28+DH28</f>
        <v>936</v>
      </c>
      <c r="DJ28" s="55">
        <v>43</v>
      </c>
      <c r="DK28" s="55">
        <v>31</v>
      </c>
      <c r="DL28" s="55">
        <f>SUM(DJ28:DK28)</f>
        <v>74</v>
      </c>
      <c r="DM28" s="54">
        <f>SUM(DG28,DJ28)</f>
        <v>655</v>
      </c>
      <c r="DN28" s="54">
        <f>SUM(DH28,DK28)</f>
        <v>355</v>
      </c>
      <c r="DO28" s="140">
        <f>SUM(DM28,DN28)</f>
        <v>1010</v>
      </c>
      <c r="DP28" s="141">
        <f>IF(DD28=0,"",DM28/DD28*100)</f>
        <v>40.0611620795107</v>
      </c>
      <c r="DQ28" s="141">
        <f>IF(DE28=0,"",DN28/DE28*100)</f>
        <v>45.45454545454545</v>
      </c>
      <c r="DR28" s="141">
        <f>IF(DF28=0,"",DO28/DF28*100)</f>
        <v>41.8046357615894</v>
      </c>
      <c r="DS28" s="140">
        <f>CO28+DD28</f>
        <v>48256</v>
      </c>
      <c r="DT28" s="140">
        <f>CP28+DE28</f>
        <v>32401</v>
      </c>
      <c r="DU28" s="140">
        <f>DS28+DT28</f>
        <v>80657</v>
      </c>
      <c r="DV28" s="140">
        <f>CR28+DG28</f>
        <v>28627</v>
      </c>
      <c r="DW28" s="140">
        <f>CS28+DH28</f>
        <v>20521</v>
      </c>
      <c r="DX28" s="140">
        <f>DV28+DW28</f>
        <v>49148</v>
      </c>
      <c r="DY28" s="140">
        <f>CU28+DJ28</f>
        <v>953</v>
      </c>
      <c r="DZ28" s="140">
        <f>CV28+DK28</f>
        <v>627</v>
      </c>
      <c r="EA28" s="140">
        <f>DY28+DZ28</f>
        <v>1580</v>
      </c>
      <c r="EB28" s="54">
        <f>SUM(DV28,DY28)</f>
        <v>29580</v>
      </c>
      <c r="EC28" s="54">
        <f>SUM(DW28,DZ28)</f>
        <v>21148</v>
      </c>
      <c r="ED28" s="140">
        <f>SUM(EB28,EC28)</f>
        <v>50728</v>
      </c>
      <c r="EE28" s="141">
        <f>IF(DS28=0,"",EB28/DS28*100)</f>
        <v>61.29807692307693</v>
      </c>
      <c r="EF28" s="141">
        <f>IF(DT28=0,"",EC28/DT28*100)</f>
        <v>65.26959044473935</v>
      </c>
      <c r="EG28" s="141">
        <f>IF(DU28=0,"",ED28/DU28*100)</f>
        <v>62.89348723607374</v>
      </c>
      <c r="EH28" s="90">
        <f>AP28</f>
        <v>500720</v>
      </c>
      <c r="EI28" s="90">
        <f>AQ28</f>
        <v>432608</v>
      </c>
      <c r="EJ28" s="90">
        <f>AR28</f>
        <v>933328</v>
      </c>
      <c r="EK28" s="143">
        <v>26190</v>
      </c>
      <c r="EL28" s="143">
        <v>32470</v>
      </c>
      <c r="EM28" s="90">
        <f>EK28+EL28</f>
        <v>58660</v>
      </c>
      <c r="EN28" s="90">
        <v>105798</v>
      </c>
      <c r="EO28" s="90">
        <v>127847</v>
      </c>
      <c r="EP28" s="90">
        <f>EN28+EO28</f>
        <v>233645</v>
      </c>
      <c r="EQ28" s="151">
        <f>EK28/EH28%</f>
        <v>5.230468125898706</v>
      </c>
      <c r="ER28" s="151">
        <f>EL28/EI28%</f>
        <v>7.50564021007471</v>
      </c>
      <c r="ES28" s="151">
        <f>EM28/EJ28%</f>
        <v>6.28503591449094</v>
      </c>
      <c r="ET28" s="151">
        <f>EN28/EH28%</f>
        <v>21.129173989455186</v>
      </c>
      <c r="EU28" s="151">
        <f>EO28/EI28%</f>
        <v>29.552620386123234</v>
      </c>
      <c r="EV28" s="151">
        <f>EP28/EJ28%</f>
        <v>25.03353590591946</v>
      </c>
      <c r="EW28" s="90">
        <f>CI28</f>
        <v>61727</v>
      </c>
      <c r="EX28" s="90">
        <f>CJ28</f>
        <v>53295</v>
      </c>
      <c r="EY28" s="90">
        <f>CK28</f>
        <v>115022</v>
      </c>
      <c r="EZ28" s="143">
        <v>1592</v>
      </c>
      <c r="FA28" s="143">
        <v>1754</v>
      </c>
      <c r="FB28" s="90">
        <f>EZ28+FA28</f>
        <v>3346</v>
      </c>
      <c r="FC28" s="90">
        <v>10476</v>
      </c>
      <c r="FD28" s="90">
        <v>12222</v>
      </c>
      <c r="FE28" s="90">
        <f>FC28+FD28</f>
        <v>22698</v>
      </c>
      <c r="FF28" s="151">
        <f>EZ28/EW28%</f>
        <v>2.5790982876213002</v>
      </c>
      <c r="FG28" s="151">
        <f>FA28/EX28%</f>
        <v>3.291115489257904</v>
      </c>
      <c r="FH28" s="151">
        <f>FB28/EY28%</f>
        <v>2.909008711376954</v>
      </c>
      <c r="FI28" s="151">
        <f>FC28/EW28%</f>
        <v>16.971503555980366</v>
      </c>
      <c r="FJ28" s="151">
        <f>FD28/EX28%</f>
        <v>22.932732901773146</v>
      </c>
      <c r="FK28" s="151">
        <f>FE28/EY28%</f>
        <v>19.733616177774685</v>
      </c>
      <c r="FL28" s="90">
        <f>EB28</f>
        <v>29580</v>
      </c>
      <c r="FM28" s="90">
        <f>EC28</f>
        <v>21148</v>
      </c>
      <c r="FN28" s="90">
        <f>ED28</f>
        <v>50728</v>
      </c>
      <c r="FO28" s="143">
        <v>348</v>
      </c>
      <c r="FP28" s="143">
        <v>305</v>
      </c>
      <c r="FQ28" s="90">
        <f>FO28+FP28</f>
        <v>653</v>
      </c>
      <c r="FR28" s="90">
        <v>4959</v>
      </c>
      <c r="FS28" s="90">
        <v>4218</v>
      </c>
      <c r="FT28" s="90">
        <f>FR28+FS28</f>
        <v>9177</v>
      </c>
      <c r="FU28" s="151">
        <f>FO28/FL28%</f>
        <v>1.1764705882352942</v>
      </c>
      <c r="FV28" s="151">
        <f>FP28/FM28%</f>
        <v>1.4422167580858711</v>
      </c>
      <c r="FW28" s="151">
        <f>FQ28/FN28%</f>
        <v>1.2872575303579878</v>
      </c>
      <c r="FX28" s="151">
        <f>FR28/FL28%</f>
        <v>16.764705882352942</v>
      </c>
      <c r="FY28" s="151">
        <f>FS28/FM28%</f>
        <v>19.945148477397392</v>
      </c>
      <c r="FZ28" s="151">
        <f>FT28/FN28%</f>
        <v>18.090600851600694</v>
      </c>
    </row>
    <row r="29" spans="1:182" ht="45" customHeight="1">
      <c r="A29" s="4">
        <v>20</v>
      </c>
      <c r="B29" s="134" t="s">
        <v>48</v>
      </c>
      <c r="C29" s="6">
        <v>289344</v>
      </c>
      <c r="D29" s="6">
        <v>194001</v>
      </c>
      <c r="E29" s="77">
        <v>483345</v>
      </c>
      <c r="F29" s="6">
        <v>182193</v>
      </c>
      <c r="G29" s="6">
        <v>137706</v>
      </c>
      <c r="H29" s="7">
        <v>319899</v>
      </c>
      <c r="I29" s="6">
        <v>29146</v>
      </c>
      <c r="J29" s="6">
        <v>22819</v>
      </c>
      <c r="K29" s="8">
        <v>51965</v>
      </c>
      <c r="L29" s="6">
        <v>211339</v>
      </c>
      <c r="M29" s="6">
        <v>160525</v>
      </c>
      <c r="N29" s="6">
        <v>371864</v>
      </c>
      <c r="O29" s="78">
        <v>73.0407404335324</v>
      </c>
      <c r="P29" s="78">
        <v>82.74441884320184</v>
      </c>
      <c r="Q29" s="78">
        <v>76.93552224601476</v>
      </c>
      <c r="R29" s="6">
        <v>60622</v>
      </c>
      <c r="S29" s="6">
        <v>30861</v>
      </c>
      <c r="T29" s="7">
        <v>91483</v>
      </c>
      <c r="U29" s="6">
        <v>20898</v>
      </c>
      <c r="V29" s="6">
        <v>12381</v>
      </c>
      <c r="W29" s="7">
        <v>33279</v>
      </c>
      <c r="X29" s="6">
        <v>7940</v>
      </c>
      <c r="Y29" s="6">
        <v>5075</v>
      </c>
      <c r="Z29" s="7">
        <v>13015</v>
      </c>
      <c r="AA29" s="6">
        <v>28838</v>
      </c>
      <c r="AB29" s="6">
        <v>17456</v>
      </c>
      <c r="AC29" s="7">
        <v>46294</v>
      </c>
      <c r="AD29" s="78">
        <v>47.57018904028241</v>
      </c>
      <c r="AE29" s="78">
        <v>56.563299957875635</v>
      </c>
      <c r="AF29" s="78">
        <v>50.603937343550164</v>
      </c>
      <c r="AG29" s="7">
        <v>349966</v>
      </c>
      <c r="AH29" s="7">
        <v>224862</v>
      </c>
      <c r="AI29" s="7">
        <v>574828</v>
      </c>
      <c r="AJ29" s="7">
        <v>203091</v>
      </c>
      <c r="AK29" s="7">
        <v>150087</v>
      </c>
      <c r="AL29" s="7">
        <v>353178</v>
      </c>
      <c r="AM29" s="7">
        <v>37086</v>
      </c>
      <c r="AN29" s="7">
        <v>27894</v>
      </c>
      <c r="AO29" s="7">
        <v>64980</v>
      </c>
      <c r="AP29" s="6">
        <v>240177</v>
      </c>
      <c r="AQ29" s="6">
        <v>177981</v>
      </c>
      <c r="AR29" s="7">
        <v>418158</v>
      </c>
      <c r="AS29" s="78">
        <v>68.62866678477337</v>
      </c>
      <c r="AT29" s="78">
        <v>79.15121274381622</v>
      </c>
      <c r="AU29" s="78">
        <v>72.74489064554962</v>
      </c>
      <c r="AV29" s="6">
        <v>46601</v>
      </c>
      <c r="AW29" s="6">
        <v>26532</v>
      </c>
      <c r="AX29" s="7">
        <v>73133</v>
      </c>
      <c r="AY29" s="6">
        <v>26691</v>
      </c>
      <c r="AZ29" s="6">
        <v>17289</v>
      </c>
      <c r="BA29" s="7">
        <v>43980</v>
      </c>
      <c r="BB29" s="6">
        <v>4723</v>
      </c>
      <c r="BC29" s="6">
        <v>3354</v>
      </c>
      <c r="BD29" s="7">
        <v>8077</v>
      </c>
      <c r="BE29" s="6">
        <v>31414</v>
      </c>
      <c r="BF29" s="6">
        <v>20643</v>
      </c>
      <c r="BG29" s="6">
        <v>52057</v>
      </c>
      <c r="BH29" s="78">
        <v>67.41057058861398</v>
      </c>
      <c r="BI29" s="78">
        <v>77.80416101311623</v>
      </c>
      <c r="BJ29" s="78">
        <v>71.18127247617355</v>
      </c>
      <c r="BK29" s="6">
        <v>11214</v>
      </c>
      <c r="BL29" s="6">
        <v>5247</v>
      </c>
      <c r="BM29" s="7">
        <v>16461</v>
      </c>
      <c r="BN29" s="6">
        <v>3663</v>
      </c>
      <c r="BO29" s="6">
        <v>2018</v>
      </c>
      <c r="BP29" s="7">
        <v>5681</v>
      </c>
      <c r="BQ29" s="6">
        <v>1462</v>
      </c>
      <c r="BR29" s="6">
        <v>883</v>
      </c>
      <c r="BS29" s="7">
        <v>2345</v>
      </c>
      <c r="BT29" s="6">
        <v>5125</v>
      </c>
      <c r="BU29" s="6">
        <v>2901</v>
      </c>
      <c r="BV29" s="7">
        <v>8026</v>
      </c>
      <c r="BW29" s="78">
        <v>45.701801319778845</v>
      </c>
      <c r="BX29" s="78">
        <v>55.28873642081189</v>
      </c>
      <c r="BY29" s="78">
        <v>48.757669643399545</v>
      </c>
      <c r="BZ29" s="7">
        <v>57815</v>
      </c>
      <c r="CA29" s="7">
        <v>31779</v>
      </c>
      <c r="CB29" s="7">
        <v>89594</v>
      </c>
      <c r="CC29" s="7">
        <v>30354</v>
      </c>
      <c r="CD29" s="7">
        <v>19307</v>
      </c>
      <c r="CE29" s="7">
        <v>49661</v>
      </c>
      <c r="CF29" s="7">
        <v>6185</v>
      </c>
      <c r="CG29" s="7">
        <v>4237</v>
      </c>
      <c r="CH29" s="7">
        <v>10422</v>
      </c>
      <c r="CI29" s="6">
        <v>36539</v>
      </c>
      <c r="CJ29" s="6">
        <v>23544</v>
      </c>
      <c r="CK29" s="7">
        <v>60083</v>
      </c>
      <c r="CL29" s="78">
        <v>63.199861627605294</v>
      </c>
      <c r="CM29" s="78">
        <v>74.08666100254885</v>
      </c>
      <c r="CN29" s="78">
        <v>67.06141036230105</v>
      </c>
      <c r="CO29" s="6">
        <v>32106</v>
      </c>
      <c r="CP29" s="6">
        <v>20499</v>
      </c>
      <c r="CQ29" s="7">
        <v>52605</v>
      </c>
      <c r="CR29" s="6">
        <v>17784</v>
      </c>
      <c r="CS29" s="6">
        <v>12305</v>
      </c>
      <c r="CT29" s="7">
        <v>30089</v>
      </c>
      <c r="CU29" s="6">
        <v>4345</v>
      </c>
      <c r="CV29" s="6">
        <v>3405</v>
      </c>
      <c r="CW29" s="7">
        <v>7750</v>
      </c>
      <c r="CX29" s="6">
        <v>22129</v>
      </c>
      <c r="CY29" s="6">
        <v>15710</v>
      </c>
      <c r="CZ29" s="7">
        <v>37839</v>
      </c>
      <c r="DA29" s="78">
        <v>68.92481156170186</v>
      </c>
      <c r="DB29" s="78">
        <v>76.63788477486708</v>
      </c>
      <c r="DC29" s="78">
        <v>71.9304248645566</v>
      </c>
      <c r="DD29" s="6">
        <v>11201</v>
      </c>
      <c r="DE29" s="6">
        <v>5073</v>
      </c>
      <c r="DF29" s="7">
        <v>16274</v>
      </c>
      <c r="DG29" s="6">
        <v>3140</v>
      </c>
      <c r="DH29" s="6">
        <v>1582</v>
      </c>
      <c r="DI29" s="7">
        <v>4722</v>
      </c>
      <c r="DJ29" s="6">
        <v>1546</v>
      </c>
      <c r="DK29" s="6">
        <v>851</v>
      </c>
      <c r="DL29" s="5">
        <v>2397</v>
      </c>
      <c r="DM29" s="6">
        <v>4686</v>
      </c>
      <c r="DN29" s="6">
        <v>2433</v>
      </c>
      <c r="DO29" s="7">
        <v>7119</v>
      </c>
      <c r="DP29" s="78">
        <v>41.83555039728596</v>
      </c>
      <c r="DQ29" s="78">
        <v>47.959787108219984</v>
      </c>
      <c r="DR29" s="78">
        <v>43.74462332554996</v>
      </c>
      <c r="DS29" s="7">
        <v>43307</v>
      </c>
      <c r="DT29" s="7">
        <v>25572</v>
      </c>
      <c r="DU29" s="7">
        <v>68879</v>
      </c>
      <c r="DV29" s="7">
        <v>20924</v>
      </c>
      <c r="DW29" s="7">
        <v>13887</v>
      </c>
      <c r="DX29" s="7">
        <v>34811</v>
      </c>
      <c r="DY29" s="7">
        <v>5891</v>
      </c>
      <c r="DZ29" s="7">
        <v>4256</v>
      </c>
      <c r="EA29" s="7">
        <v>10147</v>
      </c>
      <c r="EB29" s="6">
        <v>26815</v>
      </c>
      <c r="EC29" s="6">
        <v>18143</v>
      </c>
      <c r="ED29" s="7">
        <v>44958</v>
      </c>
      <c r="EE29" s="78">
        <v>61.91839656406586</v>
      </c>
      <c r="EF29" s="78">
        <v>70.94869388393555</v>
      </c>
      <c r="EG29" s="78">
        <v>65.27098244748036</v>
      </c>
      <c r="EH29" s="79">
        <v>240177</v>
      </c>
      <c r="EI29" s="79">
        <v>177981</v>
      </c>
      <c r="EJ29" s="79">
        <v>418158</v>
      </c>
      <c r="EK29" s="62">
        <v>17419</v>
      </c>
      <c r="EL29" s="62">
        <v>15034</v>
      </c>
      <c r="EM29" s="79">
        <v>32453</v>
      </c>
      <c r="EN29" s="79">
        <v>71612</v>
      </c>
      <c r="EO29" s="79">
        <v>58135</v>
      </c>
      <c r="EP29" s="79">
        <v>129747</v>
      </c>
      <c r="EQ29" s="80">
        <v>7.252567897842008</v>
      </c>
      <c r="ER29" s="80">
        <v>8.446969058495009</v>
      </c>
      <c r="ES29" s="80">
        <v>7.760942036263804</v>
      </c>
      <c r="ET29" s="80">
        <v>29.816343779795734</v>
      </c>
      <c r="EU29" s="80">
        <v>32.6635989234806</v>
      </c>
      <c r="EV29" s="80">
        <v>31.028223781441465</v>
      </c>
      <c r="EW29" s="79">
        <v>36539</v>
      </c>
      <c r="EX29" s="79">
        <v>23544</v>
      </c>
      <c r="EY29" s="79">
        <v>60083</v>
      </c>
      <c r="EZ29" s="62">
        <v>1677</v>
      </c>
      <c r="FA29" s="62">
        <v>1156</v>
      </c>
      <c r="FB29" s="79">
        <v>2833</v>
      </c>
      <c r="FC29" s="79">
        <v>10261</v>
      </c>
      <c r="FD29" s="79">
        <v>6960</v>
      </c>
      <c r="FE29" s="79">
        <v>17221</v>
      </c>
      <c r="FF29" s="80">
        <v>4.58961657407154</v>
      </c>
      <c r="FG29" s="80">
        <v>4.90995582738702</v>
      </c>
      <c r="FH29" s="80">
        <v>4.7151440507298235</v>
      </c>
      <c r="FI29" s="80">
        <v>28.082322997345305</v>
      </c>
      <c r="FJ29" s="80">
        <v>29.561671763506627</v>
      </c>
      <c r="FK29" s="80">
        <v>28.662017542399678</v>
      </c>
      <c r="FL29" s="79">
        <v>26815</v>
      </c>
      <c r="FM29" s="79">
        <v>18143</v>
      </c>
      <c r="FN29" s="79">
        <v>44958</v>
      </c>
      <c r="FO29" s="62">
        <v>513</v>
      </c>
      <c r="FP29" s="62">
        <v>366</v>
      </c>
      <c r="FQ29" s="79">
        <v>879</v>
      </c>
      <c r="FR29" s="79">
        <v>5497</v>
      </c>
      <c r="FS29" s="79">
        <v>3716</v>
      </c>
      <c r="FT29" s="79">
        <v>9213</v>
      </c>
      <c r="FU29" s="80">
        <v>1.9131083348871902</v>
      </c>
      <c r="FV29" s="80">
        <v>2.017306950338974</v>
      </c>
      <c r="FW29" s="80">
        <v>1.9551581476044309</v>
      </c>
      <c r="FX29" s="80">
        <v>20.499720305798995</v>
      </c>
      <c r="FY29" s="80">
        <v>20.481728490326848</v>
      </c>
      <c r="FZ29" s="80">
        <v>20.492459628987056</v>
      </c>
    </row>
    <row r="30" spans="1:182" ht="29.25" customHeight="1">
      <c r="A30" s="4">
        <v>21</v>
      </c>
      <c r="B30" s="134" t="s">
        <v>49</v>
      </c>
      <c r="C30" s="6">
        <v>9852</v>
      </c>
      <c r="D30" s="6">
        <v>8479</v>
      </c>
      <c r="E30" s="77">
        <v>18331</v>
      </c>
      <c r="F30" s="6">
        <v>8271</v>
      </c>
      <c r="G30" s="6">
        <v>7241</v>
      </c>
      <c r="H30" s="7">
        <v>15512</v>
      </c>
      <c r="I30" s="6">
        <v>760</v>
      </c>
      <c r="J30" s="6">
        <v>670</v>
      </c>
      <c r="K30" s="8">
        <v>1430</v>
      </c>
      <c r="L30" s="6">
        <v>9031</v>
      </c>
      <c r="M30" s="6">
        <v>7911</v>
      </c>
      <c r="N30" s="6">
        <v>16942</v>
      </c>
      <c r="O30" s="78">
        <v>91.66666666666666</v>
      </c>
      <c r="P30" s="78">
        <v>93.30109682745606</v>
      </c>
      <c r="Q30" s="78">
        <v>92.42267197643336</v>
      </c>
      <c r="R30" s="6">
        <v>477</v>
      </c>
      <c r="S30" s="6">
        <v>405</v>
      </c>
      <c r="T30" s="7">
        <v>882</v>
      </c>
      <c r="U30" s="6">
        <v>241</v>
      </c>
      <c r="V30" s="6">
        <v>190</v>
      </c>
      <c r="W30" s="7">
        <v>431</v>
      </c>
      <c r="X30" s="6">
        <v>94</v>
      </c>
      <c r="Y30" s="6">
        <v>77</v>
      </c>
      <c r="Z30" s="7">
        <v>171</v>
      </c>
      <c r="AA30" s="6">
        <v>335</v>
      </c>
      <c r="AB30" s="6">
        <v>267</v>
      </c>
      <c r="AC30" s="7">
        <v>602</v>
      </c>
      <c r="AD30" s="78">
        <v>70.23060796645703</v>
      </c>
      <c r="AE30" s="78">
        <v>65.92592592592592</v>
      </c>
      <c r="AF30" s="78">
        <v>68.25396825396825</v>
      </c>
      <c r="AG30" s="7">
        <v>10329</v>
      </c>
      <c r="AH30" s="7">
        <v>8884</v>
      </c>
      <c r="AI30" s="7">
        <v>19213</v>
      </c>
      <c r="AJ30" s="7">
        <v>8512</v>
      </c>
      <c r="AK30" s="7">
        <v>7431</v>
      </c>
      <c r="AL30" s="7">
        <v>15943</v>
      </c>
      <c r="AM30" s="7">
        <v>854</v>
      </c>
      <c r="AN30" s="7">
        <v>747</v>
      </c>
      <c r="AO30" s="7">
        <v>1601</v>
      </c>
      <c r="AP30" s="6">
        <v>9366</v>
      </c>
      <c r="AQ30" s="6">
        <v>8178</v>
      </c>
      <c r="AR30" s="7">
        <v>17544</v>
      </c>
      <c r="AS30" s="78">
        <v>90.67673540516991</v>
      </c>
      <c r="AT30" s="78">
        <v>92.0531292210716</v>
      </c>
      <c r="AU30" s="78">
        <v>91.3131733721959</v>
      </c>
      <c r="AV30" s="6">
        <v>257</v>
      </c>
      <c r="AW30" s="6">
        <v>222</v>
      </c>
      <c r="AX30" s="7">
        <v>479</v>
      </c>
      <c r="AY30" s="6">
        <v>227</v>
      </c>
      <c r="AZ30" s="6">
        <v>202</v>
      </c>
      <c r="BA30" s="7">
        <v>429</v>
      </c>
      <c r="BB30" s="6">
        <v>19</v>
      </c>
      <c r="BC30" s="6">
        <v>12</v>
      </c>
      <c r="BD30" s="7">
        <v>31</v>
      </c>
      <c r="BE30" s="6">
        <v>246</v>
      </c>
      <c r="BF30" s="6">
        <v>214</v>
      </c>
      <c r="BG30" s="6">
        <v>460</v>
      </c>
      <c r="BH30" s="78">
        <v>95.71984435797665</v>
      </c>
      <c r="BI30" s="78">
        <v>96.3963963963964</v>
      </c>
      <c r="BJ30" s="78">
        <v>96.03340292275574</v>
      </c>
      <c r="BK30" s="6">
        <v>10</v>
      </c>
      <c r="BL30" s="6">
        <v>2</v>
      </c>
      <c r="BM30" s="7">
        <v>12</v>
      </c>
      <c r="BN30" s="6">
        <v>7</v>
      </c>
      <c r="BO30" s="6">
        <v>2</v>
      </c>
      <c r="BP30" s="7">
        <v>9</v>
      </c>
      <c r="BQ30" s="6">
        <v>2</v>
      </c>
      <c r="BR30" s="6">
        <v>0</v>
      </c>
      <c r="BS30" s="7">
        <v>2</v>
      </c>
      <c r="BT30" s="6">
        <v>9</v>
      </c>
      <c r="BU30" s="6">
        <v>2</v>
      </c>
      <c r="BV30" s="7">
        <v>11</v>
      </c>
      <c r="BW30" s="78">
        <v>90</v>
      </c>
      <c r="BX30" s="78">
        <v>100</v>
      </c>
      <c r="BY30" s="78">
        <v>91.66666666666666</v>
      </c>
      <c r="BZ30" s="7">
        <v>267</v>
      </c>
      <c r="CA30" s="7">
        <v>224</v>
      </c>
      <c r="CB30" s="7">
        <v>491</v>
      </c>
      <c r="CC30" s="7">
        <v>234</v>
      </c>
      <c r="CD30" s="7">
        <v>204</v>
      </c>
      <c r="CE30" s="7">
        <v>438</v>
      </c>
      <c r="CF30" s="7">
        <v>21</v>
      </c>
      <c r="CG30" s="7">
        <v>12</v>
      </c>
      <c r="CH30" s="7">
        <v>33</v>
      </c>
      <c r="CI30" s="6">
        <v>255</v>
      </c>
      <c r="CJ30" s="6">
        <v>216</v>
      </c>
      <c r="CK30" s="7">
        <v>471</v>
      </c>
      <c r="CL30" s="78">
        <v>95.50561797752809</v>
      </c>
      <c r="CM30" s="78">
        <v>96.42857142857143</v>
      </c>
      <c r="CN30" s="78">
        <v>95.9266802443992</v>
      </c>
      <c r="CO30" s="6">
        <v>3528</v>
      </c>
      <c r="CP30" s="6">
        <v>3272</v>
      </c>
      <c r="CQ30" s="7">
        <v>6800</v>
      </c>
      <c r="CR30" s="6">
        <v>2899</v>
      </c>
      <c r="CS30" s="6">
        <v>2836</v>
      </c>
      <c r="CT30" s="7">
        <v>5735</v>
      </c>
      <c r="CU30" s="6">
        <v>294</v>
      </c>
      <c r="CV30" s="6">
        <v>244</v>
      </c>
      <c r="CW30" s="7">
        <v>538</v>
      </c>
      <c r="CX30" s="6">
        <v>3193</v>
      </c>
      <c r="CY30" s="6">
        <v>3080</v>
      </c>
      <c r="CZ30" s="7">
        <v>6273</v>
      </c>
      <c r="DA30" s="78">
        <v>90.50453514739229</v>
      </c>
      <c r="DB30" s="78">
        <v>94.13202933985329</v>
      </c>
      <c r="DC30" s="78">
        <v>92.25</v>
      </c>
      <c r="DD30" s="6">
        <v>216</v>
      </c>
      <c r="DE30" s="6">
        <v>146</v>
      </c>
      <c r="DF30" s="7">
        <v>362</v>
      </c>
      <c r="DG30" s="6">
        <v>98</v>
      </c>
      <c r="DH30" s="6">
        <v>73</v>
      </c>
      <c r="DI30" s="7">
        <v>171</v>
      </c>
      <c r="DJ30" s="6">
        <v>53</v>
      </c>
      <c r="DK30" s="6">
        <v>33</v>
      </c>
      <c r="DL30" s="5">
        <v>86</v>
      </c>
      <c r="DM30" s="6">
        <v>151</v>
      </c>
      <c r="DN30" s="6">
        <v>106</v>
      </c>
      <c r="DO30" s="7">
        <v>257</v>
      </c>
      <c r="DP30" s="78">
        <v>69.9074074074074</v>
      </c>
      <c r="DQ30" s="78">
        <v>72.6027397260274</v>
      </c>
      <c r="DR30" s="78">
        <v>70.99447513812154</v>
      </c>
      <c r="DS30" s="7">
        <v>3744</v>
      </c>
      <c r="DT30" s="7">
        <v>3418</v>
      </c>
      <c r="DU30" s="7">
        <v>7162</v>
      </c>
      <c r="DV30" s="7">
        <v>2997</v>
      </c>
      <c r="DW30" s="7">
        <v>2909</v>
      </c>
      <c r="DX30" s="7">
        <v>5906</v>
      </c>
      <c r="DY30" s="7">
        <v>347</v>
      </c>
      <c r="DZ30" s="7">
        <v>277</v>
      </c>
      <c r="EA30" s="7">
        <v>624</v>
      </c>
      <c r="EB30" s="6">
        <v>3344</v>
      </c>
      <c r="EC30" s="6">
        <v>3186</v>
      </c>
      <c r="ED30" s="7">
        <v>6530</v>
      </c>
      <c r="EE30" s="78">
        <v>89.31623931623932</v>
      </c>
      <c r="EF30" s="78">
        <v>93.21240491515506</v>
      </c>
      <c r="EG30" s="78">
        <v>91.17564925998325</v>
      </c>
      <c r="EH30" s="79">
        <v>9366</v>
      </c>
      <c r="EI30" s="79">
        <v>8178</v>
      </c>
      <c r="EJ30" s="79">
        <v>17544</v>
      </c>
      <c r="EK30" s="62">
        <v>376</v>
      </c>
      <c r="EL30" s="62">
        <v>376</v>
      </c>
      <c r="EM30" s="79">
        <v>752</v>
      </c>
      <c r="EN30" s="79">
        <v>3011</v>
      </c>
      <c r="EO30" s="79">
        <v>3162</v>
      </c>
      <c r="EP30" s="79">
        <v>6173</v>
      </c>
      <c r="EQ30" s="80">
        <v>4.014520606448857</v>
      </c>
      <c r="ER30" s="80">
        <v>4.597701149425287</v>
      </c>
      <c r="ES30" s="80">
        <v>4.286365709074327</v>
      </c>
      <c r="ET30" s="80">
        <v>32.1481956011104</v>
      </c>
      <c r="EU30" s="80">
        <v>38.66471019809244</v>
      </c>
      <c r="EV30" s="80">
        <v>35.18581851345189</v>
      </c>
      <c r="EW30" s="79">
        <v>255</v>
      </c>
      <c r="EX30" s="79">
        <v>216</v>
      </c>
      <c r="EY30" s="79">
        <v>471</v>
      </c>
      <c r="EZ30" s="62">
        <v>16</v>
      </c>
      <c r="FA30" s="62">
        <v>10</v>
      </c>
      <c r="FB30" s="79">
        <v>26</v>
      </c>
      <c r="FC30" s="79">
        <v>86</v>
      </c>
      <c r="FD30" s="79">
        <v>102</v>
      </c>
      <c r="FE30" s="79">
        <v>188</v>
      </c>
      <c r="FF30" s="80">
        <v>6.274509803921569</v>
      </c>
      <c r="FG30" s="80">
        <v>4.62962962962963</v>
      </c>
      <c r="FH30" s="80">
        <v>5.520169851380042</v>
      </c>
      <c r="FI30" s="80">
        <v>33.72549019607843</v>
      </c>
      <c r="FJ30" s="80">
        <v>47.22222222222222</v>
      </c>
      <c r="FK30" s="80">
        <v>39.91507430997877</v>
      </c>
      <c r="FL30" s="79">
        <v>3344</v>
      </c>
      <c r="FM30" s="79">
        <v>3186</v>
      </c>
      <c r="FN30" s="79">
        <v>6530</v>
      </c>
      <c r="FO30" s="62">
        <v>38</v>
      </c>
      <c r="FP30" s="62">
        <v>37</v>
      </c>
      <c r="FQ30" s="79">
        <v>75</v>
      </c>
      <c r="FR30" s="79">
        <v>811</v>
      </c>
      <c r="FS30" s="79">
        <v>1235</v>
      </c>
      <c r="FT30" s="79">
        <v>2046</v>
      </c>
      <c r="FU30" s="80">
        <v>1.1363636363636365</v>
      </c>
      <c r="FV30" s="80">
        <v>1.1613308223477716</v>
      </c>
      <c r="FW30" s="80">
        <v>1.1485451761102603</v>
      </c>
      <c r="FX30" s="80">
        <v>24.252392344497608</v>
      </c>
      <c r="FY30" s="80">
        <v>38.76333961079724</v>
      </c>
      <c r="FZ30" s="80">
        <v>31.332312404287904</v>
      </c>
    </row>
    <row r="31" spans="1:182" s="63" customFormat="1" ht="29.25" customHeight="1">
      <c r="A31" s="58">
        <v>22</v>
      </c>
      <c r="B31" s="134" t="s">
        <v>50</v>
      </c>
      <c r="C31" s="61">
        <v>8988</v>
      </c>
      <c r="D31" s="61">
        <v>9697</v>
      </c>
      <c r="E31" s="86">
        <v>18685</v>
      </c>
      <c r="F31" s="61">
        <v>5681</v>
      </c>
      <c r="G31" s="61">
        <v>7034</v>
      </c>
      <c r="H31" s="62">
        <v>12715</v>
      </c>
      <c r="I31" s="65"/>
      <c r="J31" s="65"/>
      <c r="K31" s="66">
        <v>0</v>
      </c>
      <c r="L31" s="61">
        <v>5681</v>
      </c>
      <c r="M31" s="61">
        <v>7034</v>
      </c>
      <c r="N31" s="61">
        <v>12715</v>
      </c>
      <c r="O31" s="87">
        <v>63.20649755229194</v>
      </c>
      <c r="P31" s="87">
        <v>72.53789831906775</v>
      </c>
      <c r="Q31" s="87">
        <v>68.04923735616805</v>
      </c>
      <c r="R31" s="61">
        <v>3698</v>
      </c>
      <c r="S31" s="61">
        <v>3551</v>
      </c>
      <c r="T31" s="62">
        <v>7249</v>
      </c>
      <c r="U31" s="61">
        <v>848</v>
      </c>
      <c r="V31" s="61">
        <v>864</v>
      </c>
      <c r="W31" s="62">
        <v>1712</v>
      </c>
      <c r="X31" s="67"/>
      <c r="Y31" s="67"/>
      <c r="Z31" s="64">
        <v>0</v>
      </c>
      <c r="AA31" s="61">
        <v>848</v>
      </c>
      <c r="AB31" s="61">
        <v>864</v>
      </c>
      <c r="AC31" s="62">
        <v>1712</v>
      </c>
      <c r="AD31" s="87">
        <v>22.931314223904813</v>
      </c>
      <c r="AE31" s="87">
        <v>24.331174317093776</v>
      </c>
      <c r="AF31" s="87">
        <v>23.617050627672782</v>
      </c>
      <c r="AG31" s="62">
        <v>12686</v>
      </c>
      <c r="AH31" s="62">
        <v>13248</v>
      </c>
      <c r="AI31" s="62">
        <v>25934</v>
      </c>
      <c r="AJ31" s="62">
        <v>6529</v>
      </c>
      <c r="AK31" s="62">
        <v>7898</v>
      </c>
      <c r="AL31" s="62">
        <v>14427</v>
      </c>
      <c r="AM31" s="64">
        <v>0</v>
      </c>
      <c r="AN31" s="64">
        <v>0</v>
      </c>
      <c r="AO31" s="64">
        <v>0</v>
      </c>
      <c r="AP31" s="61">
        <v>6529</v>
      </c>
      <c r="AQ31" s="61">
        <v>7898</v>
      </c>
      <c r="AR31" s="62">
        <v>14427</v>
      </c>
      <c r="AS31" s="87">
        <v>51.4661831940722</v>
      </c>
      <c r="AT31" s="87">
        <v>59.61654589371981</v>
      </c>
      <c r="AU31" s="87">
        <v>55.62967532968304</v>
      </c>
      <c r="AV31" s="61">
        <v>85</v>
      </c>
      <c r="AW31" s="61">
        <v>69</v>
      </c>
      <c r="AX31" s="62">
        <v>154</v>
      </c>
      <c r="AY31" s="61">
        <v>55</v>
      </c>
      <c r="AZ31" s="61">
        <v>56</v>
      </c>
      <c r="BA31" s="62">
        <v>111</v>
      </c>
      <c r="BB31" s="65"/>
      <c r="BC31" s="65"/>
      <c r="BD31" s="64">
        <v>0</v>
      </c>
      <c r="BE31" s="61">
        <v>55</v>
      </c>
      <c r="BF31" s="61">
        <v>56</v>
      </c>
      <c r="BG31" s="61">
        <v>111</v>
      </c>
      <c r="BH31" s="87">
        <v>64.70588235294117</v>
      </c>
      <c r="BI31" s="87">
        <v>81.15942028985508</v>
      </c>
      <c r="BJ31" s="87">
        <v>72.07792207792207</v>
      </c>
      <c r="BK31" s="61">
        <v>11</v>
      </c>
      <c r="BL31" s="61">
        <v>15</v>
      </c>
      <c r="BM31" s="62">
        <v>26</v>
      </c>
      <c r="BN31" s="61">
        <v>4</v>
      </c>
      <c r="BO31" s="61">
        <v>5</v>
      </c>
      <c r="BP31" s="62">
        <v>9</v>
      </c>
      <c r="BQ31" s="67"/>
      <c r="BR31" s="67"/>
      <c r="BS31" s="64">
        <v>0</v>
      </c>
      <c r="BT31" s="61">
        <v>4</v>
      </c>
      <c r="BU31" s="61">
        <v>5</v>
      </c>
      <c r="BV31" s="62">
        <v>9</v>
      </c>
      <c r="BW31" s="87">
        <v>36.36363636363637</v>
      </c>
      <c r="BX31" s="87">
        <v>33.33333333333333</v>
      </c>
      <c r="BY31" s="87">
        <v>34.61538461538461</v>
      </c>
      <c r="BZ31" s="62">
        <v>96</v>
      </c>
      <c r="CA31" s="62">
        <v>84</v>
      </c>
      <c r="CB31" s="62">
        <v>180</v>
      </c>
      <c r="CC31" s="62">
        <v>59</v>
      </c>
      <c r="CD31" s="62">
        <v>61</v>
      </c>
      <c r="CE31" s="62">
        <v>120</v>
      </c>
      <c r="CF31" s="64">
        <v>0</v>
      </c>
      <c r="CG31" s="64">
        <v>0</v>
      </c>
      <c r="CH31" s="64">
        <v>0</v>
      </c>
      <c r="CI31" s="61">
        <v>59</v>
      </c>
      <c r="CJ31" s="61">
        <v>61</v>
      </c>
      <c r="CK31" s="62">
        <v>120</v>
      </c>
      <c r="CL31" s="87">
        <v>61.458333333333336</v>
      </c>
      <c r="CM31" s="87">
        <v>72.61904761904762</v>
      </c>
      <c r="CN31" s="87">
        <v>66.66666666666666</v>
      </c>
      <c r="CO31" s="61">
        <v>7796</v>
      </c>
      <c r="CP31" s="61">
        <v>8782</v>
      </c>
      <c r="CQ31" s="62">
        <v>16578</v>
      </c>
      <c r="CR31" s="61">
        <v>4904</v>
      </c>
      <c r="CS31" s="61">
        <v>6295</v>
      </c>
      <c r="CT31" s="62">
        <v>11199</v>
      </c>
      <c r="CU31" s="65"/>
      <c r="CV31" s="65"/>
      <c r="CW31" s="64">
        <v>0</v>
      </c>
      <c r="CX31" s="61">
        <v>4904</v>
      </c>
      <c r="CY31" s="61">
        <v>6295</v>
      </c>
      <c r="CZ31" s="62">
        <v>11199</v>
      </c>
      <c r="DA31" s="87">
        <v>62.9040533606978</v>
      </c>
      <c r="DB31" s="87">
        <v>71.68071054429515</v>
      </c>
      <c r="DC31" s="87">
        <v>67.5533840028954</v>
      </c>
      <c r="DD31" s="61">
        <v>3475</v>
      </c>
      <c r="DE31" s="61">
        <v>3399</v>
      </c>
      <c r="DF31" s="62">
        <v>6874</v>
      </c>
      <c r="DG31" s="61">
        <v>778</v>
      </c>
      <c r="DH31" s="101">
        <v>804</v>
      </c>
      <c r="DI31" s="62">
        <v>1582</v>
      </c>
      <c r="DJ31" s="65"/>
      <c r="DK31" s="65"/>
      <c r="DL31" s="65">
        <v>0</v>
      </c>
      <c r="DM31" s="61">
        <v>778</v>
      </c>
      <c r="DN31" s="61">
        <v>804</v>
      </c>
      <c r="DO31" s="62">
        <v>1582</v>
      </c>
      <c r="DP31" s="87">
        <v>22.388489208633093</v>
      </c>
      <c r="DQ31" s="87">
        <v>23.654015887025594</v>
      </c>
      <c r="DR31" s="87">
        <v>23.014256619144604</v>
      </c>
      <c r="DS31" s="62">
        <v>11271</v>
      </c>
      <c r="DT31" s="62">
        <v>12181</v>
      </c>
      <c r="DU31" s="62">
        <v>23452</v>
      </c>
      <c r="DV31" s="62">
        <v>5682</v>
      </c>
      <c r="DW31" s="7">
        <v>7099</v>
      </c>
      <c r="DX31" s="7">
        <v>12781</v>
      </c>
      <c r="DY31" s="64">
        <v>0</v>
      </c>
      <c r="DZ31" s="64">
        <v>0</v>
      </c>
      <c r="EA31" s="64">
        <v>0</v>
      </c>
      <c r="EB31" s="61">
        <v>5682</v>
      </c>
      <c r="EC31" s="61">
        <v>7099</v>
      </c>
      <c r="ED31" s="7">
        <v>12781</v>
      </c>
      <c r="EE31" s="87">
        <v>50.41256321533139</v>
      </c>
      <c r="EF31" s="87">
        <v>58.27928741482636</v>
      </c>
      <c r="EG31" s="87">
        <v>54.49855023025755</v>
      </c>
      <c r="EH31" s="62">
        <v>6529</v>
      </c>
      <c r="EI31" s="62">
        <v>7898</v>
      </c>
      <c r="EJ31" s="62">
        <v>14427</v>
      </c>
      <c r="EK31" s="62">
        <v>100</v>
      </c>
      <c r="EL31" s="62">
        <v>91</v>
      </c>
      <c r="EM31" s="62">
        <v>191</v>
      </c>
      <c r="EN31" s="62">
        <v>583</v>
      </c>
      <c r="EO31" s="62">
        <v>851</v>
      </c>
      <c r="EP31" s="62">
        <v>1434</v>
      </c>
      <c r="EQ31" s="87">
        <v>1.5316281206922957</v>
      </c>
      <c r="ER31" s="87">
        <v>1.1521904279564446</v>
      </c>
      <c r="ES31" s="87">
        <v>1.3239065640812364</v>
      </c>
      <c r="ET31" s="87">
        <v>8.929391943636084</v>
      </c>
      <c r="EU31" s="87">
        <v>10.774879716383895</v>
      </c>
      <c r="EV31" s="87">
        <v>9.939696402578498</v>
      </c>
      <c r="EW31" s="62">
        <v>59</v>
      </c>
      <c r="EX31" s="62">
        <v>61</v>
      </c>
      <c r="EY31" s="62">
        <v>120</v>
      </c>
      <c r="EZ31" s="62">
        <v>1</v>
      </c>
      <c r="FA31" s="62">
        <v>1</v>
      </c>
      <c r="FB31" s="62">
        <v>2</v>
      </c>
      <c r="FC31" s="62">
        <v>17</v>
      </c>
      <c r="FD31" s="62">
        <v>11</v>
      </c>
      <c r="FE31" s="62">
        <v>28</v>
      </c>
      <c r="FF31" s="87">
        <v>1.6949152542372883</v>
      </c>
      <c r="FG31" s="87">
        <v>1.639344262295082</v>
      </c>
      <c r="FH31" s="87">
        <v>1.6666666666666667</v>
      </c>
      <c r="FI31" s="87">
        <v>28.8135593220339</v>
      </c>
      <c r="FJ31" s="87">
        <v>18.0327868852459</v>
      </c>
      <c r="FK31" s="87">
        <v>23.333333333333336</v>
      </c>
      <c r="FL31" s="62">
        <v>5682</v>
      </c>
      <c r="FM31" s="62">
        <v>7099</v>
      </c>
      <c r="FN31" s="62">
        <v>12781</v>
      </c>
      <c r="FO31" s="62">
        <v>57</v>
      </c>
      <c r="FP31" s="62">
        <v>70</v>
      </c>
      <c r="FQ31" s="62">
        <v>127</v>
      </c>
      <c r="FR31" s="62">
        <v>450</v>
      </c>
      <c r="FS31" s="62">
        <v>718</v>
      </c>
      <c r="FT31" s="62">
        <v>1168</v>
      </c>
      <c r="FU31" s="87">
        <v>1.0031678986272439</v>
      </c>
      <c r="FV31" s="87">
        <v>0.9860543738554727</v>
      </c>
      <c r="FW31" s="87">
        <v>0.99366246772553</v>
      </c>
      <c r="FX31" s="87">
        <v>7.9197465681098205</v>
      </c>
      <c r="FY31" s="87">
        <v>10.114100577546134</v>
      </c>
      <c r="FZ31" s="87">
        <v>9.138565057507238</v>
      </c>
    </row>
    <row r="32" spans="1:182" ht="29.25" customHeight="1">
      <c r="A32" s="4">
        <v>23</v>
      </c>
      <c r="B32" s="134" t="s">
        <v>51</v>
      </c>
      <c r="C32" s="6">
        <v>3439</v>
      </c>
      <c r="D32" s="6">
        <v>3865</v>
      </c>
      <c r="E32" s="77">
        <v>7304</v>
      </c>
      <c r="F32" s="6">
        <v>2646</v>
      </c>
      <c r="G32" s="6">
        <v>2936</v>
      </c>
      <c r="H32" s="7">
        <v>5582</v>
      </c>
      <c r="I32" s="5">
        <v>127</v>
      </c>
      <c r="J32" s="5">
        <v>133</v>
      </c>
      <c r="K32" s="8">
        <v>260</v>
      </c>
      <c r="L32" s="6">
        <v>2773</v>
      </c>
      <c r="M32" s="6">
        <v>3069</v>
      </c>
      <c r="N32" s="6">
        <v>5842</v>
      </c>
      <c r="O32" s="78">
        <v>80.63390520500145</v>
      </c>
      <c r="P32" s="78">
        <v>79.40491591203104</v>
      </c>
      <c r="Q32" s="78">
        <v>79.98357064622125</v>
      </c>
      <c r="R32" s="6">
        <v>2234</v>
      </c>
      <c r="S32" s="6">
        <v>1738</v>
      </c>
      <c r="T32" s="7">
        <v>3972</v>
      </c>
      <c r="U32" s="6">
        <v>749</v>
      </c>
      <c r="V32" s="6">
        <v>491</v>
      </c>
      <c r="W32" s="7">
        <v>1240</v>
      </c>
      <c r="X32" s="65"/>
      <c r="Y32" s="65"/>
      <c r="Z32" s="64">
        <v>0</v>
      </c>
      <c r="AA32" s="6">
        <v>749</v>
      </c>
      <c r="AB32" s="6">
        <v>491</v>
      </c>
      <c r="AC32" s="7">
        <v>1240</v>
      </c>
      <c r="AD32" s="78">
        <v>33.52730528200537</v>
      </c>
      <c r="AE32" s="78">
        <v>28.250863060989644</v>
      </c>
      <c r="AF32" s="78">
        <v>31.21852970795569</v>
      </c>
      <c r="AG32" s="7">
        <v>5673</v>
      </c>
      <c r="AH32" s="7">
        <v>5603</v>
      </c>
      <c r="AI32" s="7">
        <v>11276</v>
      </c>
      <c r="AJ32" s="7">
        <v>3395</v>
      </c>
      <c r="AK32" s="7">
        <v>3427</v>
      </c>
      <c r="AL32" s="7">
        <v>6822</v>
      </c>
      <c r="AM32" s="7">
        <v>127</v>
      </c>
      <c r="AN32" s="7">
        <v>133</v>
      </c>
      <c r="AO32" s="7">
        <v>260</v>
      </c>
      <c r="AP32" s="6">
        <v>3522</v>
      </c>
      <c r="AQ32" s="6">
        <v>3560</v>
      </c>
      <c r="AR32" s="7">
        <v>7082</v>
      </c>
      <c r="AS32" s="78">
        <v>62.083553675304074</v>
      </c>
      <c r="AT32" s="78">
        <v>63.53739068356238</v>
      </c>
      <c r="AU32" s="78">
        <v>62.8059595601277</v>
      </c>
      <c r="AV32" s="6">
        <v>19</v>
      </c>
      <c r="AW32" s="6">
        <v>21</v>
      </c>
      <c r="AX32" s="7">
        <v>40</v>
      </c>
      <c r="AY32" s="6">
        <v>18</v>
      </c>
      <c r="AZ32" s="6">
        <v>16</v>
      </c>
      <c r="BA32" s="7">
        <v>34</v>
      </c>
      <c r="BB32" s="5">
        <v>0</v>
      </c>
      <c r="BC32" s="5">
        <v>0</v>
      </c>
      <c r="BD32" s="7">
        <v>0</v>
      </c>
      <c r="BE32" s="6">
        <v>18</v>
      </c>
      <c r="BF32" s="6">
        <v>16</v>
      </c>
      <c r="BG32" s="6">
        <v>34</v>
      </c>
      <c r="BH32" s="78">
        <v>94.73684210526315</v>
      </c>
      <c r="BI32" s="78">
        <v>76.19047619047619</v>
      </c>
      <c r="BJ32" s="78">
        <v>85</v>
      </c>
      <c r="BK32" s="6">
        <v>7</v>
      </c>
      <c r="BL32" s="6">
        <v>6</v>
      </c>
      <c r="BM32" s="7">
        <v>13</v>
      </c>
      <c r="BN32" s="6">
        <v>0</v>
      </c>
      <c r="BO32" s="6">
        <v>2</v>
      </c>
      <c r="BP32" s="7">
        <v>2</v>
      </c>
      <c r="BQ32" s="65"/>
      <c r="BR32" s="65"/>
      <c r="BS32" s="64">
        <v>0</v>
      </c>
      <c r="BT32" s="6">
        <v>0</v>
      </c>
      <c r="BU32" s="6">
        <v>2</v>
      </c>
      <c r="BV32" s="7">
        <v>2</v>
      </c>
      <c r="BW32" s="78">
        <v>0</v>
      </c>
      <c r="BX32" s="78">
        <v>33.33333333333333</v>
      </c>
      <c r="BY32" s="78">
        <v>15.384615384615385</v>
      </c>
      <c r="BZ32" s="7">
        <v>26</v>
      </c>
      <c r="CA32" s="7">
        <v>27</v>
      </c>
      <c r="CB32" s="7">
        <v>53</v>
      </c>
      <c r="CC32" s="7">
        <v>18</v>
      </c>
      <c r="CD32" s="7">
        <v>18</v>
      </c>
      <c r="CE32" s="7">
        <v>36</v>
      </c>
      <c r="CF32" s="7">
        <v>0</v>
      </c>
      <c r="CG32" s="7">
        <v>0</v>
      </c>
      <c r="CH32" s="7">
        <v>0</v>
      </c>
      <c r="CI32" s="6">
        <v>18</v>
      </c>
      <c r="CJ32" s="6">
        <v>18</v>
      </c>
      <c r="CK32" s="7">
        <v>36</v>
      </c>
      <c r="CL32" s="78">
        <v>69.23076923076923</v>
      </c>
      <c r="CM32" s="78">
        <v>66.66666666666666</v>
      </c>
      <c r="CN32" s="78">
        <v>67.9245283018868</v>
      </c>
      <c r="CO32" s="6">
        <v>3186</v>
      </c>
      <c r="CP32" s="6">
        <v>3674</v>
      </c>
      <c r="CQ32" s="7">
        <v>6860</v>
      </c>
      <c r="CR32" s="6">
        <v>2418</v>
      </c>
      <c r="CS32" s="6">
        <v>2781</v>
      </c>
      <c r="CT32" s="7">
        <v>5199</v>
      </c>
      <c r="CU32" s="5">
        <v>127</v>
      </c>
      <c r="CV32" s="5">
        <v>132</v>
      </c>
      <c r="CW32" s="7">
        <v>259</v>
      </c>
      <c r="CX32" s="6">
        <v>2545</v>
      </c>
      <c r="CY32" s="6">
        <v>2913</v>
      </c>
      <c r="CZ32" s="7">
        <v>5458</v>
      </c>
      <c r="DA32" s="78">
        <v>79.88072818581293</v>
      </c>
      <c r="DB32" s="78">
        <v>79.28688078388677</v>
      </c>
      <c r="DC32" s="78">
        <v>79.56268221574344</v>
      </c>
      <c r="DD32" s="6">
        <v>2099</v>
      </c>
      <c r="DE32" s="6">
        <v>1665</v>
      </c>
      <c r="DF32" s="7">
        <v>3764</v>
      </c>
      <c r="DG32" s="6">
        <v>677</v>
      </c>
      <c r="DH32" s="6">
        <v>451</v>
      </c>
      <c r="DI32" s="7">
        <v>1128</v>
      </c>
      <c r="DJ32" s="65"/>
      <c r="DK32" s="65"/>
      <c r="DL32" s="65">
        <v>0</v>
      </c>
      <c r="DM32" s="6">
        <v>677</v>
      </c>
      <c r="DN32" s="6">
        <v>451</v>
      </c>
      <c r="DO32" s="7">
        <v>1128</v>
      </c>
      <c r="DP32" s="78">
        <v>32.25345402572653</v>
      </c>
      <c r="DQ32" s="78">
        <v>27.087087087087085</v>
      </c>
      <c r="DR32" s="78">
        <v>29.968119022316685</v>
      </c>
      <c r="DS32" s="7">
        <v>5285</v>
      </c>
      <c r="DT32" s="7">
        <v>5339</v>
      </c>
      <c r="DU32" s="7">
        <v>10624</v>
      </c>
      <c r="DV32" s="7">
        <v>3095</v>
      </c>
      <c r="DW32" s="7">
        <v>3232</v>
      </c>
      <c r="DX32" s="7">
        <v>6327</v>
      </c>
      <c r="DY32" s="7">
        <v>127</v>
      </c>
      <c r="DZ32" s="7">
        <v>132</v>
      </c>
      <c r="EA32" s="7">
        <v>259</v>
      </c>
      <c r="EB32" s="6">
        <v>3222</v>
      </c>
      <c r="EC32" s="6">
        <v>3364</v>
      </c>
      <c r="ED32" s="7">
        <v>6586</v>
      </c>
      <c r="EE32" s="78">
        <v>60.964995269631025</v>
      </c>
      <c r="EF32" s="78">
        <v>63.00805394268589</v>
      </c>
      <c r="EG32" s="78">
        <v>61.99171686746988</v>
      </c>
      <c r="EH32" s="79">
        <v>3522</v>
      </c>
      <c r="EI32" s="79">
        <v>3560</v>
      </c>
      <c r="EJ32" s="79">
        <v>7082</v>
      </c>
      <c r="EK32" s="62">
        <v>25</v>
      </c>
      <c r="EL32" s="62">
        <v>24</v>
      </c>
      <c r="EM32" s="79">
        <v>49</v>
      </c>
      <c r="EN32" s="79">
        <v>364</v>
      </c>
      <c r="EO32" s="79">
        <v>417</v>
      </c>
      <c r="EP32" s="79">
        <v>781</v>
      </c>
      <c r="EQ32" s="80">
        <v>0.7098239636570131</v>
      </c>
      <c r="ER32" s="80">
        <v>0.6741573033707865</v>
      </c>
      <c r="ES32" s="80">
        <v>0.6918949449308106</v>
      </c>
      <c r="ET32" s="80">
        <v>10.33503691084611</v>
      </c>
      <c r="EU32" s="80">
        <v>11.713483146067416</v>
      </c>
      <c r="EV32" s="80">
        <v>11.027958203897205</v>
      </c>
      <c r="EW32" s="79">
        <v>18</v>
      </c>
      <c r="EX32" s="79">
        <v>18</v>
      </c>
      <c r="EY32" s="79">
        <v>36</v>
      </c>
      <c r="EZ32" s="62">
        <v>2</v>
      </c>
      <c r="FA32" s="62">
        <v>0</v>
      </c>
      <c r="FB32" s="79">
        <v>2</v>
      </c>
      <c r="FC32" s="79">
        <v>1</v>
      </c>
      <c r="FD32" s="79">
        <v>4</v>
      </c>
      <c r="FE32" s="79">
        <v>5</v>
      </c>
      <c r="FF32" s="80">
        <v>11.11111111111111</v>
      </c>
      <c r="FG32" s="80">
        <v>0</v>
      </c>
      <c r="FH32" s="80">
        <v>5.555555555555555</v>
      </c>
      <c r="FI32" s="80">
        <v>5.555555555555555</v>
      </c>
      <c r="FJ32" s="80">
        <v>22.22222222222222</v>
      </c>
      <c r="FK32" s="80">
        <v>13.88888888888889</v>
      </c>
      <c r="FL32" s="79">
        <v>3222</v>
      </c>
      <c r="FM32" s="79">
        <v>3364</v>
      </c>
      <c r="FN32" s="79">
        <v>6586</v>
      </c>
      <c r="FO32" s="62">
        <v>23</v>
      </c>
      <c r="FP32" s="62">
        <v>24</v>
      </c>
      <c r="FQ32" s="79">
        <v>47</v>
      </c>
      <c r="FR32" s="79">
        <v>362</v>
      </c>
      <c r="FS32" s="79">
        <v>412</v>
      </c>
      <c r="FT32" s="79">
        <v>774</v>
      </c>
      <c r="FU32" s="80">
        <v>0.7138423339540658</v>
      </c>
      <c r="FV32" s="80">
        <v>0.713436385255648</v>
      </c>
      <c r="FW32" s="80">
        <v>0.7136349832979046</v>
      </c>
      <c r="FX32" s="80">
        <v>11.235257603972688</v>
      </c>
      <c r="FY32" s="80">
        <v>12.247324613555291</v>
      </c>
      <c r="FZ32" s="80">
        <v>11.75220163984209</v>
      </c>
    </row>
    <row r="33" spans="1:182" ht="29.25" customHeight="1">
      <c r="A33" s="4">
        <v>24</v>
      </c>
      <c r="B33" s="134" t="s">
        <v>52</v>
      </c>
      <c r="C33" s="6">
        <v>4763</v>
      </c>
      <c r="D33" s="6">
        <v>4740</v>
      </c>
      <c r="E33" s="77">
        <v>9503</v>
      </c>
      <c r="F33" s="6">
        <v>3516</v>
      </c>
      <c r="G33" s="6">
        <v>3743</v>
      </c>
      <c r="H33" s="7">
        <v>7259</v>
      </c>
      <c r="I33" s="65"/>
      <c r="J33" s="65"/>
      <c r="K33" s="66">
        <v>0</v>
      </c>
      <c r="L33" s="6">
        <v>3516</v>
      </c>
      <c r="M33" s="6">
        <v>3743</v>
      </c>
      <c r="N33" s="6">
        <v>7259</v>
      </c>
      <c r="O33" s="78">
        <v>73.81902162502625</v>
      </c>
      <c r="P33" s="78">
        <v>78.9662447257384</v>
      </c>
      <c r="Q33" s="78">
        <v>76.38640429338103</v>
      </c>
      <c r="R33" s="6">
        <v>1332</v>
      </c>
      <c r="S33" s="6">
        <v>1141</v>
      </c>
      <c r="T33" s="7">
        <v>2473</v>
      </c>
      <c r="U33" s="6">
        <v>444</v>
      </c>
      <c r="V33" s="6">
        <v>400</v>
      </c>
      <c r="W33" s="7">
        <v>844</v>
      </c>
      <c r="X33" s="65"/>
      <c r="Y33" s="65"/>
      <c r="Z33" s="64">
        <v>0</v>
      </c>
      <c r="AA33" s="6">
        <v>444</v>
      </c>
      <c r="AB33" s="6">
        <v>400</v>
      </c>
      <c r="AC33" s="7">
        <v>844</v>
      </c>
      <c r="AD33" s="78">
        <v>33.33333333333333</v>
      </c>
      <c r="AE33" s="78">
        <v>35.056967572305</v>
      </c>
      <c r="AF33" s="78">
        <v>34.128588758592805</v>
      </c>
      <c r="AG33" s="7">
        <v>6095</v>
      </c>
      <c r="AH33" s="7">
        <v>5881</v>
      </c>
      <c r="AI33" s="7">
        <v>11976</v>
      </c>
      <c r="AJ33" s="7">
        <v>3960</v>
      </c>
      <c r="AK33" s="7">
        <v>4143</v>
      </c>
      <c r="AL33" s="7">
        <v>8103</v>
      </c>
      <c r="AM33" s="64">
        <v>0</v>
      </c>
      <c r="AN33" s="64">
        <v>0</v>
      </c>
      <c r="AO33" s="64">
        <v>0</v>
      </c>
      <c r="AP33" s="6">
        <v>3960</v>
      </c>
      <c r="AQ33" s="6">
        <v>4143</v>
      </c>
      <c r="AR33" s="7">
        <v>8103</v>
      </c>
      <c r="AS33" s="78">
        <v>64.9712879409352</v>
      </c>
      <c r="AT33" s="78">
        <v>70.44720285665703</v>
      </c>
      <c r="AU33" s="78">
        <v>67.66032064128257</v>
      </c>
      <c r="AV33" s="67"/>
      <c r="AW33" s="67"/>
      <c r="AX33" s="64">
        <v>0</v>
      </c>
      <c r="AY33" s="67"/>
      <c r="AZ33" s="67"/>
      <c r="BA33" s="64">
        <v>0</v>
      </c>
      <c r="BB33" s="65"/>
      <c r="BC33" s="65"/>
      <c r="BD33" s="64">
        <v>0</v>
      </c>
      <c r="BE33" s="67">
        <v>0</v>
      </c>
      <c r="BF33" s="67">
        <v>0</v>
      </c>
      <c r="BG33" s="67">
        <v>0</v>
      </c>
      <c r="BH33" s="88" t="s">
        <v>101</v>
      </c>
      <c r="BI33" s="88" t="s">
        <v>101</v>
      </c>
      <c r="BJ33" s="88" t="s">
        <v>101</v>
      </c>
      <c r="BK33" s="67"/>
      <c r="BL33" s="67"/>
      <c r="BM33" s="64">
        <v>0</v>
      </c>
      <c r="BN33" s="67"/>
      <c r="BO33" s="67"/>
      <c r="BP33" s="64">
        <v>0</v>
      </c>
      <c r="BQ33" s="65"/>
      <c r="BR33" s="65"/>
      <c r="BS33" s="64">
        <v>0</v>
      </c>
      <c r="BT33" s="67">
        <v>0</v>
      </c>
      <c r="BU33" s="67">
        <v>0</v>
      </c>
      <c r="BV33" s="64">
        <v>0</v>
      </c>
      <c r="BW33" s="88" t="s">
        <v>101</v>
      </c>
      <c r="BX33" s="88" t="s">
        <v>101</v>
      </c>
      <c r="BY33" s="88" t="s">
        <v>101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4">
        <v>0</v>
      </c>
      <c r="CF33" s="64">
        <v>0</v>
      </c>
      <c r="CG33" s="64">
        <v>0</v>
      </c>
      <c r="CH33" s="64">
        <v>0</v>
      </c>
      <c r="CI33" s="67">
        <v>0</v>
      </c>
      <c r="CJ33" s="67">
        <v>0</v>
      </c>
      <c r="CK33" s="64">
        <v>0</v>
      </c>
      <c r="CL33" s="88" t="s">
        <v>101</v>
      </c>
      <c r="CM33" s="88" t="s">
        <v>101</v>
      </c>
      <c r="CN33" s="88" t="s">
        <v>101</v>
      </c>
      <c r="CO33" s="6">
        <v>4304</v>
      </c>
      <c r="CP33" s="6">
        <v>4361</v>
      </c>
      <c r="CQ33" s="7">
        <v>8665</v>
      </c>
      <c r="CR33" s="6">
        <v>3181</v>
      </c>
      <c r="CS33" s="6">
        <v>3436</v>
      </c>
      <c r="CT33" s="7">
        <v>6617</v>
      </c>
      <c r="CU33" s="65"/>
      <c r="CV33" s="65"/>
      <c r="CW33" s="64">
        <v>0</v>
      </c>
      <c r="CX33" s="6">
        <v>3181</v>
      </c>
      <c r="CY33" s="6">
        <v>3436</v>
      </c>
      <c r="CZ33" s="7">
        <v>6617</v>
      </c>
      <c r="DA33" s="78">
        <v>73.90799256505576</v>
      </c>
      <c r="DB33" s="78">
        <v>78.78926851639532</v>
      </c>
      <c r="DC33" s="78">
        <v>76.36468551644548</v>
      </c>
      <c r="DD33" s="6">
        <v>1253</v>
      </c>
      <c r="DE33" s="6">
        <v>1093</v>
      </c>
      <c r="DF33" s="7">
        <v>2346</v>
      </c>
      <c r="DG33" s="6">
        <v>420</v>
      </c>
      <c r="DH33" s="6">
        <v>383</v>
      </c>
      <c r="DI33" s="7">
        <v>803</v>
      </c>
      <c r="DJ33" s="65"/>
      <c r="DK33" s="65"/>
      <c r="DL33" s="65">
        <v>0</v>
      </c>
      <c r="DM33" s="6">
        <v>420</v>
      </c>
      <c r="DN33" s="6">
        <v>383</v>
      </c>
      <c r="DO33" s="7">
        <v>803</v>
      </c>
      <c r="DP33" s="78">
        <v>33.5195530726257</v>
      </c>
      <c r="DQ33" s="78">
        <v>35.04117108874657</v>
      </c>
      <c r="DR33" s="78">
        <v>34.22847399829497</v>
      </c>
      <c r="DS33" s="7">
        <v>5557</v>
      </c>
      <c r="DT33" s="7">
        <v>5454</v>
      </c>
      <c r="DU33" s="7">
        <v>11011</v>
      </c>
      <c r="DV33" s="7">
        <v>3601</v>
      </c>
      <c r="DW33" s="7">
        <v>3819</v>
      </c>
      <c r="DX33" s="7">
        <v>7420</v>
      </c>
      <c r="DY33" s="64">
        <v>0</v>
      </c>
      <c r="DZ33" s="64">
        <v>0</v>
      </c>
      <c r="EA33" s="64">
        <v>0</v>
      </c>
      <c r="EB33" s="6">
        <v>3601</v>
      </c>
      <c r="EC33" s="6">
        <v>3819</v>
      </c>
      <c r="ED33" s="7">
        <v>7420</v>
      </c>
      <c r="EE33" s="78">
        <v>64.80115170055785</v>
      </c>
      <c r="EF33" s="78">
        <v>70.02200220022003</v>
      </c>
      <c r="EG33" s="78">
        <v>67.38715829624921</v>
      </c>
      <c r="EH33" s="79">
        <v>3960</v>
      </c>
      <c r="EI33" s="79">
        <v>4143</v>
      </c>
      <c r="EJ33" s="79">
        <v>8103</v>
      </c>
      <c r="EK33" s="62">
        <v>15</v>
      </c>
      <c r="EL33" s="62">
        <v>33</v>
      </c>
      <c r="EM33" s="79">
        <v>48</v>
      </c>
      <c r="EN33" s="79">
        <v>162</v>
      </c>
      <c r="EO33" s="79">
        <v>278</v>
      </c>
      <c r="EP33" s="79">
        <v>440</v>
      </c>
      <c r="EQ33" s="80">
        <v>0.3787878787878788</v>
      </c>
      <c r="ER33" s="80">
        <v>0.7965242577842143</v>
      </c>
      <c r="ES33" s="80">
        <v>0.5923731951129211</v>
      </c>
      <c r="ET33" s="80">
        <v>4.090909090909091</v>
      </c>
      <c r="EU33" s="80">
        <v>6.710113444363987</v>
      </c>
      <c r="EV33" s="80">
        <v>5.430087621868443</v>
      </c>
      <c r="EW33" s="64">
        <v>0</v>
      </c>
      <c r="EX33" s="64">
        <v>0</v>
      </c>
      <c r="EY33" s="64">
        <v>0</v>
      </c>
      <c r="EZ33" s="64"/>
      <c r="FA33" s="64"/>
      <c r="FB33" s="64">
        <v>0</v>
      </c>
      <c r="FC33" s="64"/>
      <c r="FD33" s="64"/>
      <c r="FE33" s="64">
        <v>0</v>
      </c>
      <c r="FF33" s="88" t="e">
        <v>#DIV/0!</v>
      </c>
      <c r="FG33" s="88" t="e">
        <v>#DIV/0!</v>
      </c>
      <c r="FH33" s="88" t="e">
        <v>#DIV/0!</v>
      </c>
      <c r="FI33" s="88" t="e">
        <v>#DIV/0!</v>
      </c>
      <c r="FJ33" s="88" t="e">
        <v>#DIV/0!</v>
      </c>
      <c r="FK33" s="88" t="e">
        <v>#DIV/0!</v>
      </c>
      <c r="FL33" s="79">
        <v>3601</v>
      </c>
      <c r="FM33" s="79">
        <v>3819</v>
      </c>
      <c r="FN33" s="79">
        <v>7420</v>
      </c>
      <c r="FO33" s="62">
        <v>7</v>
      </c>
      <c r="FP33" s="62">
        <v>20</v>
      </c>
      <c r="FQ33" s="79">
        <v>27</v>
      </c>
      <c r="FR33" s="79">
        <v>122</v>
      </c>
      <c r="FS33" s="79">
        <v>234</v>
      </c>
      <c r="FT33" s="79">
        <v>356</v>
      </c>
      <c r="FU33" s="80">
        <v>0.19439044709802833</v>
      </c>
      <c r="FV33" s="80">
        <v>0.5236973029588898</v>
      </c>
      <c r="FW33" s="80">
        <v>0.36388140161725063</v>
      </c>
      <c r="FX33" s="80">
        <v>3.3879477922799226</v>
      </c>
      <c r="FY33" s="80">
        <v>6.12725844461901</v>
      </c>
      <c r="FZ33" s="80">
        <v>4.797843665768194</v>
      </c>
    </row>
    <row r="34" spans="1:182" ht="29.25" customHeight="1">
      <c r="A34" s="4">
        <v>25</v>
      </c>
      <c r="B34" s="134" t="s">
        <v>53</v>
      </c>
      <c r="C34" s="6">
        <v>138775</v>
      </c>
      <c r="D34" s="6">
        <v>128528</v>
      </c>
      <c r="E34" s="77">
        <v>267303</v>
      </c>
      <c r="F34" s="6">
        <v>93876</v>
      </c>
      <c r="G34" s="6">
        <v>95358</v>
      </c>
      <c r="H34" s="7">
        <v>189234</v>
      </c>
      <c r="I34" s="65"/>
      <c r="J34" s="65"/>
      <c r="K34" s="66">
        <v>0</v>
      </c>
      <c r="L34" s="6">
        <v>93876</v>
      </c>
      <c r="M34" s="6">
        <v>95358</v>
      </c>
      <c r="N34" s="6">
        <v>189234</v>
      </c>
      <c r="O34" s="78">
        <v>67.64618987569807</v>
      </c>
      <c r="P34" s="78">
        <v>74.19239387526453</v>
      </c>
      <c r="Q34" s="78">
        <v>70.79381825119808</v>
      </c>
      <c r="R34" s="67"/>
      <c r="S34" s="67"/>
      <c r="T34" s="7">
        <v>1284</v>
      </c>
      <c r="U34" s="67"/>
      <c r="V34" s="67"/>
      <c r="W34" s="7">
        <v>852</v>
      </c>
      <c r="X34" s="65"/>
      <c r="Y34" s="65"/>
      <c r="Z34" s="64">
        <v>0</v>
      </c>
      <c r="AA34" s="67">
        <v>0</v>
      </c>
      <c r="AB34" s="67">
        <v>0</v>
      </c>
      <c r="AC34" s="7">
        <v>852</v>
      </c>
      <c r="AD34" s="88" t="s">
        <v>101</v>
      </c>
      <c r="AE34" s="88" t="s">
        <v>101</v>
      </c>
      <c r="AF34" s="78">
        <v>66.35514018691589</v>
      </c>
      <c r="AG34" s="7">
        <v>138775</v>
      </c>
      <c r="AH34" s="7">
        <v>128528</v>
      </c>
      <c r="AI34" s="7">
        <v>268587</v>
      </c>
      <c r="AJ34" s="7">
        <v>93876</v>
      </c>
      <c r="AK34" s="7">
        <v>95358</v>
      </c>
      <c r="AL34" s="7">
        <v>190086</v>
      </c>
      <c r="AM34" s="64">
        <v>0</v>
      </c>
      <c r="AN34" s="64">
        <v>0</v>
      </c>
      <c r="AO34" s="64">
        <v>0</v>
      </c>
      <c r="AP34" s="6">
        <v>93876</v>
      </c>
      <c r="AQ34" s="6">
        <v>95358</v>
      </c>
      <c r="AR34" s="7">
        <v>190086</v>
      </c>
      <c r="AS34" s="78">
        <v>67.64618987569807</v>
      </c>
      <c r="AT34" s="78">
        <v>74.19239387526453</v>
      </c>
      <c r="AU34" s="78">
        <v>70.77259882272783</v>
      </c>
      <c r="AV34" s="6">
        <v>15689</v>
      </c>
      <c r="AW34" s="6">
        <v>13762</v>
      </c>
      <c r="AX34" s="7">
        <v>29451</v>
      </c>
      <c r="AY34" s="6">
        <v>10209</v>
      </c>
      <c r="AZ34" s="6">
        <v>9647</v>
      </c>
      <c r="BA34" s="7">
        <v>19856</v>
      </c>
      <c r="BB34" s="65"/>
      <c r="BC34" s="65"/>
      <c r="BD34" s="64">
        <v>0</v>
      </c>
      <c r="BE34" s="6">
        <v>10209</v>
      </c>
      <c r="BF34" s="6">
        <v>9647</v>
      </c>
      <c r="BG34" s="6">
        <v>19856</v>
      </c>
      <c r="BH34" s="78">
        <v>65.07106890177832</v>
      </c>
      <c r="BI34" s="78">
        <v>70.09882284551664</v>
      </c>
      <c r="BJ34" s="78">
        <v>67.42046110488609</v>
      </c>
      <c r="BK34" s="6">
        <v>1</v>
      </c>
      <c r="BL34" s="6">
        <v>84</v>
      </c>
      <c r="BM34" s="7">
        <v>85</v>
      </c>
      <c r="BN34" s="6">
        <v>0</v>
      </c>
      <c r="BO34" s="6">
        <v>35</v>
      </c>
      <c r="BP34" s="7">
        <v>35</v>
      </c>
      <c r="BQ34" s="65"/>
      <c r="BR34" s="65"/>
      <c r="BS34" s="64">
        <v>0</v>
      </c>
      <c r="BT34" s="6">
        <v>0</v>
      </c>
      <c r="BU34" s="6">
        <v>35</v>
      </c>
      <c r="BV34" s="7">
        <v>35</v>
      </c>
      <c r="BW34" s="52">
        <v>0</v>
      </c>
      <c r="BX34" s="78">
        <v>41.66666666666667</v>
      </c>
      <c r="BY34" s="78">
        <v>41.17647058823529</v>
      </c>
      <c r="BZ34" s="7">
        <v>15690</v>
      </c>
      <c r="CA34" s="7">
        <v>13846</v>
      </c>
      <c r="CB34" s="7">
        <v>29536</v>
      </c>
      <c r="CC34" s="7">
        <v>10209</v>
      </c>
      <c r="CD34" s="7">
        <v>9682</v>
      </c>
      <c r="CE34" s="7">
        <v>19891</v>
      </c>
      <c r="CF34" s="64">
        <v>0</v>
      </c>
      <c r="CG34" s="64">
        <v>0</v>
      </c>
      <c r="CH34" s="64">
        <v>0</v>
      </c>
      <c r="CI34" s="6">
        <v>10209</v>
      </c>
      <c r="CJ34" s="6">
        <v>9682</v>
      </c>
      <c r="CK34" s="7">
        <v>19891</v>
      </c>
      <c r="CL34" s="78">
        <v>65.06692160611854</v>
      </c>
      <c r="CM34" s="78">
        <v>69.92633251480572</v>
      </c>
      <c r="CN34" s="78">
        <v>67.34493499458289</v>
      </c>
      <c r="CO34" s="6">
        <v>14806</v>
      </c>
      <c r="CP34" s="6">
        <v>13194</v>
      </c>
      <c r="CQ34" s="7">
        <v>28000</v>
      </c>
      <c r="CR34" s="6">
        <v>9975</v>
      </c>
      <c r="CS34" s="6">
        <v>9009</v>
      </c>
      <c r="CT34" s="7">
        <v>18984</v>
      </c>
      <c r="CU34" s="65"/>
      <c r="CV34" s="65"/>
      <c r="CW34" s="64">
        <v>0</v>
      </c>
      <c r="CX34" s="6">
        <v>9975</v>
      </c>
      <c r="CY34" s="6">
        <v>9009</v>
      </c>
      <c r="CZ34" s="7">
        <v>18984</v>
      </c>
      <c r="DA34" s="78">
        <v>67.3713359448872</v>
      </c>
      <c r="DB34" s="78">
        <v>68.28103683492498</v>
      </c>
      <c r="DC34" s="78">
        <v>67.80000000000001</v>
      </c>
      <c r="DD34" s="6">
        <v>88</v>
      </c>
      <c r="DE34" s="6">
        <v>68</v>
      </c>
      <c r="DF34" s="7">
        <v>156</v>
      </c>
      <c r="DG34" s="6">
        <v>34</v>
      </c>
      <c r="DH34" s="6">
        <v>26</v>
      </c>
      <c r="DI34" s="7">
        <v>60</v>
      </c>
      <c r="DJ34" s="65"/>
      <c r="DK34" s="65"/>
      <c r="DL34" s="65">
        <v>0</v>
      </c>
      <c r="DM34" s="6">
        <v>34</v>
      </c>
      <c r="DN34" s="6">
        <v>26</v>
      </c>
      <c r="DO34" s="7">
        <v>60</v>
      </c>
      <c r="DP34" s="78">
        <v>38.63636363636363</v>
      </c>
      <c r="DQ34" s="78">
        <v>38.23529411764706</v>
      </c>
      <c r="DR34" s="78">
        <v>38.46153846153847</v>
      </c>
      <c r="DS34" s="7">
        <v>14894</v>
      </c>
      <c r="DT34" s="7">
        <v>13262</v>
      </c>
      <c r="DU34" s="7">
        <v>28156</v>
      </c>
      <c r="DV34" s="7">
        <v>10009</v>
      </c>
      <c r="DW34" s="7">
        <v>9035</v>
      </c>
      <c r="DX34" s="7">
        <v>19044</v>
      </c>
      <c r="DY34" s="64">
        <v>0</v>
      </c>
      <c r="DZ34" s="64">
        <v>0</v>
      </c>
      <c r="EA34" s="64">
        <v>0</v>
      </c>
      <c r="EB34" s="6">
        <v>10009</v>
      </c>
      <c r="EC34" s="6">
        <v>9035</v>
      </c>
      <c r="ED34" s="7">
        <v>19044</v>
      </c>
      <c r="EE34" s="78">
        <v>67.20155767423124</v>
      </c>
      <c r="EF34" s="78">
        <v>68.12697933946615</v>
      </c>
      <c r="EG34" s="78">
        <v>67.63744850120756</v>
      </c>
      <c r="EH34" s="79">
        <v>93876</v>
      </c>
      <c r="EI34" s="79">
        <v>95358</v>
      </c>
      <c r="EJ34" s="79">
        <v>190086</v>
      </c>
      <c r="EK34" s="64"/>
      <c r="EL34" s="64"/>
      <c r="EM34" s="64">
        <v>0</v>
      </c>
      <c r="EN34" s="64"/>
      <c r="EO34" s="64"/>
      <c r="EP34" s="64">
        <v>0</v>
      </c>
      <c r="EQ34" s="88">
        <v>0</v>
      </c>
      <c r="ER34" s="88">
        <v>0</v>
      </c>
      <c r="ES34" s="88">
        <v>0</v>
      </c>
      <c r="ET34" s="88">
        <v>0</v>
      </c>
      <c r="EU34" s="88">
        <v>0</v>
      </c>
      <c r="EV34" s="88">
        <v>0</v>
      </c>
      <c r="EW34" s="79">
        <v>10209</v>
      </c>
      <c r="EX34" s="79">
        <v>9682</v>
      </c>
      <c r="EY34" s="79">
        <v>19891</v>
      </c>
      <c r="EZ34" s="64"/>
      <c r="FA34" s="64"/>
      <c r="FB34" s="64">
        <v>0</v>
      </c>
      <c r="FC34" s="64"/>
      <c r="FD34" s="64"/>
      <c r="FE34" s="64">
        <v>0</v>
      </c>
      <c r="FF34" s="88">
        <v>0</v>
      </c>
      <c r="FG34" s="88">
        <v>0</v>
      </c>
      <c r="FH34" s="88">
        <v>0</v>
      </c>
      <c r="FI34" s="88">
        <v>0</v>
      </c>
      <c r="FJ34" s="88">
        <v>0</v>
      </c>
      <c r="FK34" s="88">
        <v>0</v>
      </c>
      <c r="FL34" s="79">
        <v>10009</v>
      </c>
      <c r="FM34" s="79">
        <v>9035</v>
      </c>
      <c r="FN34" s="79">
        <v>19044</v>
      </c>
      <c r="FO34" s="64"/>
      <c r="FP34" s="64"/>
      <c r="FQ34" s="64">
        <v>0</v>
      </c>
      <c r="FR34" s="64"/>
      <c r="FS34" s="64"/>
      <c r="FT34" s="64">
        <v>0</v>
      </c>
      <c r="FU34" s="88">
        <v>0</v>
      </c>
      <c r="FV34" s="88">
        <v>0</v>
      </c>
      <c r="FW34" s="88">
        <v>0</v>
      </c>
      <c r="FX34" s="88">
        <v>0</v>
      </c>
      <c r="FY34" s="88">
        <v>0</v>
      </c>
      <c r="FZ34" s="88">
        <v>0</v>
      </c>
    </row>
    <row r="35" spans="1:182" ht="29.25" customHeight="1">
      <c r="A35" s="4">
        <v>26</v>
      </c>
      <c r="B35" s="134" t="s">
        <v>54</v>
      </c>
      <c r="C35" s="6">
        <v>164160</v>
      </c>
      <c r="D35" s="6">
        <v>141016</v>
      </c>
      <c r="E35" s="77">
        <v>305176</v>
      </c>
      <c r="F35" s="6">
        <v>110598</v>
      </c>
      <c r="G35" s="6">
        <v>113352</v>
      </c>
      <c r="H35" s="7">
        <v>223950</v>
      </c>
      <c r="I35" s="6">
        <v>7527</v>
      </c>
      <c r="J35" s="6">
        <v>4628</v>
      </c>
      <c r="K35" s="8">
        <v>12155</v>
      </c>
      <c r="L35" s="6">
        <v>118125</v>
      </c>
      <c r="M35" s="6">
        <v>117980</v>
      </c>
      <c r="N35" s="6">
        <v>236105</v>
      </c>
      <c r="O35" s="78">
        <v>71.95723684210526</v>
      </c>
      <c r="P35" s="78">
        <v>83.66426504793782</v>
      </c>
      <c r="Q35" s="78">
        <v>77.36683094345558</v>
      </c>
      <c r="R35" s="67"/>
      <c r="S35" s="67"/>
      <c r="T35" s="64">
        <v>0</v>
      </c>
      <c r="U35" s="67"/>
      <c r="V35" s="67"/>
      <c r="W35" s="64">
        <v>0</v>
      </c>
      <c r="X35" s="67"/>
      <c r="Y35" s="67"/>
      <c r="Z35" s="64">
        <v>0</v>
      </c>
      <c r="AA35" s="67">
        <v>0</v>
      </c>
      <c r="AB35" s="67">
        <v>0</v>
      </c>
      <c r="AC35" s="64">
        <v>0</v>
      </c>
      <c r="AD35" s="88" t="s">
        <v>101</v>
      </c>
      <c r="AE35" s="88" t="s">
        <v>101</v>
      </c>
      <c r="AF35" s="88" t="s">
        <v>101</v>
      </c>
      <c r="AG35" s="7">
        <v>164160</v>
      </c>
      <c r="AH35" s="7">
        <v>141016</v>
      </c>
      <c r="AI35" s="7">
        <v>305176</v>
      </c>
      <c r="AJ35" s="7">
        <v>110598</v>
      </c>
      <c r="AK35" s="7">
        <v>113352</v>
      </c>
      <c r="AL35" s="7">
        <v>223950</v>
      </c>
      <c r="AM35" s="7">
        <v>7527</v>
      </c>
      <c r="AN35" s="7">
        <v>4628</v>
      </c>
      <c r="AO35" s="7">
        <v>12155</v>
      </c>
      <c r="AP35" s="6">
        <v>118125</v>
      </c>
      <c r="AQ35" s="6">
        <v>117980</v>
      </c>
      <c r="AR35" s="7">
        <v>236105</v>
      </c>
      <c r="AS35" s="78">
        <v>71.95723684210526</v>
      </c>
      <c r="AT35" s="78">
        <v>83.66426504793782</v>
      </c>
      <c r="AU35" s="78">
        <v>77.36683094345558</v>
      </c>
      <c r="AV35" s="6">
        <v>33891</v>
      </c>
      <c r="AW35" s="6">
        <v>32928</v>
      </c>
      <c r="AX35" s="7">
        <v>66819</v>
      </c>
      <c r="AY35" s="6">
        <v>22146</v>
      </c>
      <c r="AZ35" s="6">
        <v>24932</v>
      </c>
      <c r="BA35" s="7">
        <v>47078</v>
      </c>
      <c r="BB35" s="6">
        <v>1910</v>
      </c>
      <c r="BC35" s="6">
        <v>1574</v>
      </c>
      <c r="BD35" s="7">
        <v>3484</v>
      </c>
      <c r="BE35" s="6">
        <v>24056</v>
      </c>
      <c r="BF35" s="6">
        <v>26506</v>
      </c>
      <c r="BG35" s="6">
        <v>50562</v>
      </c>
      <c r="BH35" s="78">
        <v>70.98049629695198</v>
      </c>
      <c r="BI35" s="78">
        <v>80.49684159378036</v>
      </c>
      <c r="BJ35" s="78">
        <v>75.67009383558569</v>
      </c>
      <c r="BK35" s="67"/>
      <c r="BL35" s="67"/>
      <c r="BM35" s="64">
        <v>0</v>
      </c>
      <c r="BN35" s="67"/>
      <c r="BO35" s="67"/>
      <c r="BP35" s="64">
        <v>0</v>
      </c>
      <c r="BQ35" s="67"/>
      <c r="BR35" s="67"/>
      <c r="BS35" s="64">
        <v>0</v>
      </c>
      <c r="BT35" s="67">
        <v>0</v>
      </c>
      <c r="BU35" s="67">
        <v>0</v>
      </c>
      <c r="BV35" s="64">
        <v>0</v>
      </c>
      <c r="BW35" s="88" t="s">
        <v>101</v>
      </c>
      <c r="BX35" s="88" t="s">
        <v>101</v>
      </c>
      <c r="BY35" s="88" t="s">
        <v>101</v>
      </c>
      <c r="BZ35" s="7">
        <v>33891</v>
      </c>
      <c r="CA35" s="7">
        <v>32928</v>
      </c>
      <c r="CB35" s="7">
        <v>66819</v>
      </c>
      <c r="CC35" s="7">
        <v>22146</v>
      </c>
      <c r="CD35" s="7">
        <v>24932</v>
      </c>
      <c r="CE35" s="7">
        <v>47078</v>
      </c>
      <c r="CF35" s="7">
        <v>1910</v>
      </c>
      <c r="CG35" s="7">
        <v>1574</v>
      </c>
      <c r="CH35" s="7">
        <v>3484</v>
      </c>
      <c r="CI35" s="6">
        <v>24056</v>
      </c>
      <c r="CJ35" s="6">
        <v>26506</v>
      </c>
      <c r="CK35" s="7">
        <v>50562</v>
      </c>
      <c r="CL35" s="78">
        <v>70.98049629695198</v>
      </c>
      <c r="CM35" s="78">
        <v>80.49684159378036</v>
      </c>
      <c r="CN35" s="78">
        <v>75.67009383558569</v>
      </c>
      <c r="CO35" s="6">
        <v>101</v>
      </c>
      <c r="CP35" s="6">
        <v>61</v>
      </c>
      <c r="CQ35" s="7">
        <v>162</v>
      </c>
      <c r="CR35" s="6">
        <v>55</v>
      </c>
      <c r="CS35" s="6">
        <v>44</v>
      </c>
      <c r="CT35" s="7">
        <v>99</v>
      </c>
      <c r="CU35" s="6">
        <v>14</v>
      </c>
      <c r="CV35" s="6">
        <v>3</v>
      </c>
      <c r="CW35" s="7">
        <v>17</v>
      </c>
      <c r="CX35" s="6">
        <v>69</v>
      </c>
      <c r="CY35" s="6">
        <v>47</v>
      </c>
      <c r="CZ35" s="7">
        <v>116</v>
      </c>
      <c r="DA35" s="78">
        <v>68.31683168316832</v>
      </c>
      <c r="DB35" s="78">
        <v>77.04918032786885</v>
      </c>
      <c r="DC35" s="78">
        <v>71.60493827160494</v>
      </c>
      <c r="DD35" s="67"/>
      <c r="DE35" s="67"/>
      <c r="DF35" s="64">
        <v>0</v>
      </c>
      <c r="DG35" s="67"/>
      <c r="DH35" s="67"/>
      <c r="DI35" s="64">
        <v>0</v>
      </c>
      <c r="DJ35" s="67"/>
      <c r="DK35" s="67"/>
      <c r="DL35" s="65">
        <v>0</v>
      </c>
      <c r="DM35" s="67">
        <v>0</v>
      </c>
      <c r="DN35" s="67">
        <v>0</v>
      </c>
      <c r="DO35" s="64">
        <v>0</v>
      </c>
      <c r="DP35" s="88" t="s">
        <v>101</v>
      </c>
      <c r="DQ35" s="88" t="s">
        <v>101</v>
      </c>
      <c r="DR35" s="88" t="s">
        <v>101</v>
      </c>
      <c r="DS35" s="7">
        <v>101</v>
      </c>
      <c r="DT35" s="7">
        <v>61</v>
      </c>
      <c r="DU35" s="7">
        <v>162</v>
      </c>
      <c r="DV35" s="7">
        <v>55</v>
      </c>
      <c r="DW35" s="7">
        <v>44</v>
      </c>
      <c r="DX35" s="7">
        <v>99</v>
      </c>
      <c r="DY35" s="7">
        <v>14</v>
      </c>
      <c r="DZ35" s="7">
        <v>3</v>
      </c>
      <c r="EA35" s="7">
        <v>17</v>
      </c>
      <c r="EB35" s="6">
        <v>69</v>
      </c>
      <c r="EC35" s="6">
        <v>47</v>
      </c>
      <c r="ED35" s="7">
        <v>116</v>
      </c>
      <c r="EE35" s="78">
        <v>68.31683168316832</v>
      </c>
      <c r="EF35" s="78">
        <v>77.04918032786885</v>
      </c>
      <c r="EG35" s="78">
        <v>71.60493827160494</v>
      </c>
      <c r="EH35" s="79">
        <v>118125</v>
      </c>
      <c r="EI35" s="79">
        <v>117980</v>
      </c>
      <c r="EJ35" s="79">
        <v>236105</v>
      </c>
      <c r="EK35" s="62">
        <v>8144</v>
      </c>
      <c r="EL35" s="62">
        <v>24187</v>
      </c>
      <c r="EM35" s="79">
        <v>32331</v>
      </c>
      <c r="EN35" s="79">
        <v>67871</v>
      </c>
      <c r="EO35" s="79">
        <v>76680</v>
      </c>
      <c r="EP35" s="79">
        <v>144551</v>
      </c>
      <c r="EQ35" s="80">
        <v>6.894391534391534</v>
      </c>
      <c r="ER35" s="80">
        <v>20.500932361417192</v>
      </c>
      <c r="ES35" s="80">
        <v>13.693483831346223</v>
      </c>
      <c r="ET35" s="80">
        <v>57.45693121693122</v>
      </c>
      <c r="EU35" s="80">
        <v>64.99406679098152</v>
      </c>
      <c r="EV35" s="80">
        <v>61.223184600071995</v>
      </c>
      <c r="EW35" s="79">
        <v>24056</v>
      </c>
      <c r="EX35" s="79">
        <v>26506</v>
      </c>
      <c r="EY35" s="79">
        <v>50562</v>
      </c>
      <c r="EZ35" s="62">
        <v>1007</v>
      </c>
      <c r="FA35" s="62">
        <v>2895</v>
      </c>
      <c r="FB35" s="79">
        <v>3902</v>
      </c>
      <c r="FC35" s="79">
        <v>13046</v>
      </c>
      <c r="FD35" s="79">
        <v>18017</v>
      </c>
      <c r="FE35" s="79">
        <v>31063</v>
      </c>
      <c r="FF35" s="80">
        <v>4.186065846358497</v>
      </c>
      <c r="FG35" s="80">
        <v>10.922055383686713</v>
      </c>
      <c r="FH35" s="80">
        <v>7.71725801985681</v>
      </c>
      <c r="FI35" s="80">
        <v>54.231792484203524</v>
      </c>
      <c r="FJ35" s="80">
        <v>67.97328906662642</v>
      </c>
      <c r="FK35" s="80">
        <v>61.435465369249634</v>
      </c>
      <c r="FL35" s="79">
        <v>69</v>
      </c>
      <c r="FM35" s="79">
        <v>47</v>
      </c>
      <c r="FN35" s="79">
        <v>116</v>
      </c>
      <c r="FO35" s="62">
        <v>2</v>
      </c>
      <c r="FP35" s="62">
        <v>7</v>
      </c>
      <c r="FQ35" s="79">
        <v>9</v>
      </c>
      <c r="FR35" s="79">
        <v>32</v>
      </c>
      <c r="FS35" s="79">
        <v>24</v>
      </c>
      <c r="FT35" s="79">
        <v>56</v>
      </c>
      <c r="FU35" s="80">
        <v>2.8985507246376816</v>
      </c>
      <c r="FV35" s="80">
        <v>14.893617021276597</v>
      </c>
      <c r="FW35" s="80">
        <v>7.758620689655173</v>
      </c>
      <c r="FX35" s="80">
        <v>46.376811594202906</v>
      </c>
      <c r="FY35" s="80">
        <v>51.06382978723405</v>
      </c>
      <c r="FZ35" s="80">
        <v>48.27586206896552</v>
      </c>
    </row>
    <row r="36" spans="1:182" ht="29.25" customHeight="1">
      <c r="A36" s="56">
        <v>27</v>
      </c>
      <c r="B36" s="134" t="s">
        <v>55</v>
      </c>
      <c r="C36" s="6">
        <v>425205</v>
      </c>
      <c r="D36" s="6">
        <v>236213</v>
      </c>
      <c r="E36" s="77">
        <v>661418</v>
      </c>
      <c r="F36" s="6">
        <v>332420</v>
      </c>
      <c r="G36" s="6">
        <v>205469</v>
      </c>
      <c r="H36" s="7">
        <v>537889</v>
      </c>
      <c r="I36" s="9">
        <v>14527</v>
      </c>
      <c r="J36" s="9">
        <v>8414</v>
      </c>
      <c r="K36" s="8">
        <v>22941</v>
      </c>
      <c r="L36" s="6">
        <v>346947</v>
      </c>
      <c r="M36" s="6">
        <v>213883</v>
      </c>
      <c r="N36" s="6">
        <v>560830</v>
      </c>
      <c r="O36" s="78">
        <v>81.59523053585917</v>
      </c>
      <c r="P36" s="78">
        <v>90.54666762625257</v>
      </c>
      <c r="Q36" s="78">
        <v>84.79206795097805</v>
      </c>
      <c r="R36" s="6">
        <v>16535</v>
      </c>
      <c r="S36" s="6">
        <v>10929</v>
      </c>
      <c r="T36" s="7">
        <v>27464</v>
      </c>
      <c r="U36" s="6">
        <v>2872</v>
      </c>
      <c r="V36" s="6">
        <v>2423</v>
      </c>
      <c r="W36" s="7">
        <v>5295</v>
      </c>
      <c r="X36" s="6">
        <v>1131</v>
      </c>
      <c r="Y36" s="6">
        <v>1099</v>
      </c>
      <c r="Z36" s="7">
        <v>2230</v>
      </c>
      <c r="AA36" s="6">
        <v>4003</v>
      </c>
      <c r="AB36" s="6">
        <v>3522</v>
      </c>
      <c r="AC36" s="7">
        <v>7525</v>
      </c>
      <c r="AD36" s="78">
        <v>24.209253099485938</v>
      </c>
      <c r="AE36" s="78">
        <v>32.22618720834477</v>
      </c>
      <c r="AF36" s="78">
        <v>27.399504806291873</v>
      </c>
      <c r="AG36" s="7">
        <v>441740</v>
      </c>
      <c r="AH36" s="7">
        <v>247142</v>
      </c>
      <c r="AI36" s="7">
        <v>688882</v>
      </c>
      <c r="AJ36" s="7">
        <v>335292</v>
      </c>
      <c r="AK36" s="7">
        <v>207892</v>
      </c>
      <c r="AL36" s="7">
        <v>543184</v>
      </c>
      <c r="AM36" s="7">
        <v>15658</v>
      </c>
      <c r="AN36" s="7">
        <v>9513</v>
      </c>
      <c r="AO36" s="7">
        <v>25171</v>
      </c>
      <c r="AP36" s="6">
        <v>350950</v>
      </c>
      <c r="AQ36" s="6">
        <v>217405</v>
      </c>
      <c r="AR36" s="7">
        <v>568355</v>
      </c>
      <c r="AS36" s="78">
        <v>79.44718612758636</v>
      </c>
      <c r="AT36" s="78">
        <v>87.96764613056462</v>
      </c>
      <c r="AU36" s="78">
        <v>82.50397020099233</v>
      </c>
      <c r="AV36" s="6">
        <v>65654</v>
      </c>
      <c r="AW36" s="6">
        <v>33043</v>
      </c>
      <c r="AX36" s="7">
        <v>98697</v>
      </c>
      <c r="AY36" s="6">
        <v>50698</v>
      </c>
      <c r="AZ36" s="6">
        <v>28105</v>
      </c>
      <c r="BA36" s="7">
        <v>78803</v>
      </c>
      <c r="BB36" s="5">
        <v>2345</v>
      </c>
      <c r="BC36" s="5">
        <v>1456</v>
      </c>
      <c r="BD36" s="7">
        <v>3801</v>
      </c>
      <c r="BE36" s="6">
        <v>53043</v>
      </c>
      <c r="BF36" s="6">
        <v>29561</v>
      </c>
      <c r="BG36" s="6">
        <v>82604</v>
      </c>
      <c r="BH36" s="78">
        <v>80.791726322844</v>
      </c>
      <c r="BI36" s="78">
        <v>89.46221590049329</v>
      </c>
      <c r="BJ36" s="78">
        <v>83.69453985430155</v>
      </c>
      <c r="BK36" s="6">
        <v>2875</v>
      </c>
      <c r="BL36" s="6">
        <v>1579</v>
      </c>
      <c r="BM36" s="7">
        <v>4454</v>
      </c>
      <c r="BN36" s="6">
        <v>455</v>
      </c>
      <c r="BO36" s="6">
        <v>306</v>
      </c>
      <c r="BP36" s="7">
        <v>761</v>
      </c>
      <c r="BQ36" s="6">
        <v>203</v>
      </c>
      <c r="BR36" s="6">
        <v>153</v>
      </c>
      <c r="BS36" s="7">
        <v>356</v>
      </c>
      <c r="BT36" s="6">
        <v>658</v>
      </c>
      <c r="BU36" s="6">
        <v>459</v>
      </c>
      <c r="BV36" s="7">
        <v>1117</v>
      </c>
      <c r="BW36" s="78">
        <v>22.88695652173913</v>
      </c>
      <c r="BX36" s="78">
        <v>29.069031032298927</v>
      </c>
      <c r="BY36" s="78">
        <v>25.078581050740905</v>
      </c>
      <c r="BZ36" s="7">
        <v>68529</v>
      </c>
      <c r="CA36" s="7">
        <v>34622</v>
      </c>
      <c r="CB36" s="7">
        <v>103151</v>
      </c>
      <c r="CC36" s="7">
        <v>51153</v>
      </c>
      <c r="CD36" s="7">
        <v>28411</v>
      </c>
      <c r="CE36" s="7">
        <v>79564</v>
      </c>
      <c r="CF36" s="7">
        <v>2548</v>
      </c>
      <c r="CG36" s="7">
        <v>1609</v>
      </c>
      <c r="CH36" s="7">
        <v>4157</v>
      </c>
      <c r="CI36" s="6">
        <v>53701</v>
      </c>
      <c r="CJ36" s="6">
        <v>30020</v>
      </c>
      <c r="CK36" s="7">
        <v>83721</v>
      </c>
      <c r="CL36" s="78">
        <v>78.36244509623663</v>
      </c>
      <c r="CM36" s="78">
        <v>86.70787360637745</v>
      </c>
      <c r="CN36" s="78">
        <v>81.16353695068395</v>
      </c>
      <c r="CO36" s="6">
        <v>48067</v>
      </c>
      <c r="CP36" s="6">
        <v>25114</v>
      </c>
      <c r="CQ36" s="7">
        <v>73181</v>
      </c>
      <c r="CR36" s="6">
        <v>35706</v>
      </c>
      <c r="CS36" s="6">
        <v>19804</v>
      </c>
      <c r="CT36" s="7">
        <v>55510</v>
      </c>
      <c r="CU36" s="5">
        <v>2207</v>
      </c>
      <c r="CV36" s="5">
        <v>1273</v>
      </c>
      <c r="CW36" s="7">
        <v>3480</v>
      </c>
      <c r="CX36" s="6">
        <v>37913</v>
      </c>
      <c r="CY36" s="6">
        <v>21077</v>
      </c>
      <c r="CZ36" s="7">
        <v>58990</v>
      </c>
      <c r="DA36" s="78">
        <v>78.87531986602035</v>
      </c>
      <c r="DB36" s="78">
        <v>83.92530062913116</v>
      </c>
      <c r="DC36" s="78">
        <v>80.60835462756727</v>
      </c>
      <c r="DD36" s="6">
        <v>1280</v>
      </c>
      <c r="DE36" s="6">
        <v>584</v>
      </c>
      <c r="DF36" s="7">
        <v>1864</v>
      </c>
      <c r="DG36" s="6">
        <v>174</v>
      </c>
      <c r="DH36" s="6">
        <v>69</v>
      </c>
      <c r="DI36" s="7">
        <v>243</v>
      </c>
      <c r="DJ36" s="6">
        <v>79</v>
      </c>
      <c r="DK36" s="6">
        <v>48</v>
      </c>
      <c r="DL36" s="5">
        <v>127</v>
      </c>
      <c r="DM36" s="6">
        <v>253</v>
      </c>
      <c r="DN36" s="6">
        <v>117</v>
      </c>
      <c r="DO36" s="7">
        <v>370</v>
      </c>
      <c r="DP36" s="78">
        <v>19.765625</v>
      </c>
      <c r="DQ36" s="78">
        <v>20.034246575342465</v>
      </c>
      <c r="DR36" s="78">
        <v>19.84978540772532</v>
      </c>
      <c r="DS36" s="7">
        <v>49347</v>
      </c>
      <c r="DT36" s="7">
        <v>25698</v>
      </c>
      <c r="DU36" s="7">
        <v>75045</v>
      </c>
      <c r="DV36" s="7">
        <v>35880</v>
      </c>
      <c r="DW36" s="7">
        <v>19873</v>
      </c>
      <c r="DX36" s="7">
        <v>55753</v>
      </c>
      <c r="DY36" s="7">
        <v>2286</v>
      </c>
      <c r="DZ36" s="7">
        <v>1321</v>
      </c>
      <c r="EA36" s="7">
        <v>3607</v>
      </c>
      <c r="EB36" s="6">
        <v>38166</v>
      </c>
      <c r="EC36" s="6">
        <v>21194</v>
      </c>
      <c r="ED36" s="7">
        <v>59360</v>
      </c>
      <c r="EE36" s="78">
        <v>77.34208766490364</v>
      </c>
      <c r="EF36" s="78">
        <v>82.47334422912289</v>
      </c>
      <c r="EG36" s="78">
        <v>79.09920714238123</v>
      </c>
      <c r="EH36" s="79">
        <v>350950</v>
      </c>
      <c r="EI36" s="79">
        <v>217405</v>
      </c>
      <c r="EJ36" s="79">
        <v>568355</v>
      </c>
      <c r="EK36" s="62">
        <v>12051</v>
      </c>
      <c r="EL36" s="62">
        <v>11762</v>
      </c>
      <c r="EM36" s="79">
        <v>23813</v>
      </c>
      <c r="EN36" s="79">
        <v>103608</v>
      </c>
      <c r="EO36" s="79">
        <v>87661</v>
      </c>
      <c r="EP36" s="79">
        <v>191269</v>
      </c>
      <c r="EQ36" s="80">
        <v>3.433822481835019</v>
      </c>
      <c r="ER36" s="80">
        <v>5.410179158713</v>
      </c>
      <c r="ES36" s="80">
        <v>4.1898109456237735</v>
      </c>
      <c r="ET36" s="80">
        <v>29.52215415301325</v>
      </c>
      <c r="EU36" s="80">
        <v>40.32151974425611</v>
      </c>
      <c r="EV36" s="80">
        <v>33.65308653922284</v>
      </c>
      <c r="EW36" s="79">
        <v>53701</v>
      </c>
      <c r="EX36" s="79">
        <v>30020</v>
      </c>
      <c r="EY36" s="79">
        <v>83721</v>
      </c>
      <c r="EZ36" s="62">
        <v>1081</v>
      </c>
      <c r="FA36" s="62">
        <v>800</v>
      </c>
      <c r="FB36" s="79">
        <v>1881</v>
      </c>
      <c r="FC36" s="79">
        <v>13862</v>
      </c>
      <c r="FD36" s="79">
        <v>10657</v>
      </c>
      <c r="FE36" s="79">
        <v>24519</v>
      </c>
      <c r="FF36" s="80">
        <v>2.0129978957561314</v>
      </c>
      <c r="FG36" s="80">
        <v>2.664890073284477</v>
      </c>
      <c r="FH36" s="80">
        <v>2.2467481277098935</v>
      </c>
      <c r="FI36" s="80">
        <v>25.813299566116086</v>
      </c>
      <c r="FJ36" s="80">
        <v>35.49966688874084</v>
      </c>
      <c r="FK36" s="80">
        <v>29.28655892786756</v>
      </c>
      <c r="FL36" s="79">
        <v>38166</v>
      </c>
      <c r="FM36" s="79">
        <v>21194</v>
      </c>
      <c r="FN36" s="79">
        <v>59360</v>
      </c>
      <c r="FO36" s="62">
        <v>613</v>
      </c>
      <c r="FP36" s="62">
        <v>483</v>
      </c>
      <c r="FQ36" s="79">
        <v>1096</v>
      </c>
      <c r="FR36" s="79">
        <v>9093</v>
      </c>
      <c r="FS36" s="79">
        <v>5991</v>
      </c>
      <c r="FT36" s="79">
        <v>15084</v>
      </c>
      <c r="FU36" s="80">
        <v>1.6061415919928732</v>
      </c>
      <c r="FV36" s="80">
        <v>2.2789468717561574</v>
      </c>
      <c r="FW36" s="80">
        <v>1.8463611859838274</v>
      </c>
      <c r="FX36" s="80">
        <v>23.824870303411412</v>
      </c>
      <c r="FY36" s="80">
        <v>28.26743417948476</v>
      </c>
      <c r="FZ36" s="80">
        <v>25.411051212938006</v>
      </c>
    </row>
    <row r="37" spans="1:182" ht="29.25" customHeight="1">
      <c r="A37" s="4">
        <v>28</v>
      </c>
      <c r="B37" s="134" t="s">
        <v>56</v>
      </c>
      <c r="C37" s="6">
        <v>350819</v>
      </c>
      <c r="D37" s="6">
        <v>405829</v>
      </c>
      <c r="E37" s="77">
        <v>756648</v>
      </c>
      <c r="F37" s="6">
        <v>291743</v>
      </c>
      <c r="G37" s="6">
        <v>364015</v>
      </c>
      <c r="H37" s="7">
        <v>655758</v>
      </c>
      <c r="I37" s="67"/>
      <c r="J37" s="67"/>
      <c r="K37" s="66">
        <v>0</v>
      </c>
      <c r="L37" s="6">
        <v>291743</v>
      </c>
      <c r="M37" s="6">
        <v>364015</v>
      </c>
      <c r="N37" s="6">
        <v>655758</v>
      </c>
      <c r="O37" s="78">
        <v>83.16054717674926</v>
      </c>
      <c r="P37" s="78">
        <v>89.69664563153447</v>
      </c>
      <c r="Q37" s="78">
        <v>86.6661908840042</v>
      </c>
      <c r="R37" s="6">
        <v>31988</v>
      </c>
      <c r="S37" s="6">
        <v>21373</v>
      </c>
      <c r="T37" s="7">
        <v>53361</v>
      </c>
      <c r="U37" s="6">
        <v>8520</v>
      </c>
      <c r="V37" s="6">
        <v>8283</v>
      </c>
      <c r="W37" s="7">
        <v>16803</v>
      </c>
      <c r="X37" s="6">
        <v>12625</v>
      </c>
      <c r="Y37" s="6">
        <v>9886</v>
      </c>
      <c r="Z37" s="7">
        <v>22511</v>
      </c>
      <c r="AA37" s="6">
        <v>21145</v>
      </c>
      <c r="AB37" s="6">
        <v>18169</v>
      </c>
      <c r="AC37" s="7">
        <v>39314</v>
      </c>
      <c r="AD37" s="78">
        <v>66.10291359259722</v>
      </c>
      <c r="AE37" s="78">
        <v>85.0091236606934</v>
      </c>
      <c r="AF37" s="78">
        <v>73.67553081838795</v>
      </c>
      <c r="AG37" s="7">
        <v>382807</v>
      </c>
      <c r="AH37" s="7">
        <v>427202</v>
      </c>
      <c r="AI37" s="7">
        <v>810009</v>
      </c>
      <c r="AJ37" s="7">
        <v>300263</v>
      </c>
      <c r="AK37" s="7">
        <v>372298</v>
      </c>
      <c r="AL37" s="7">
        <v>672561</v>
      </c>
      <c r="AM37" s="7">
        <v>12625</v>
      </c>
      <c r="AN37" s="7">
        <v>9886</v>
      </c>
      <c r="AO37" s="7">
        <v>22511</v>
      </c>
      <c r="AP37" s="6">
        <v>312888</v>
      </c>
      <c r="AQ37" s="6">
        <v>382184</v>
      </c>
      <c r="AR37" s="7">
        <v>695072</v>
      </c>
      <c r="AS37" s="78">
        <v>81.73518248098911</v>
      </c>
      <c r="AT37" s="78">
        <v>89.46212798629219</v>
      </c>
      <c r="AU37" s="78">
        <v>85.81040457575163</v>
      </c>
      <c r="AV37" s="6">
        <v>77569</v>
      </c>
      <c r="AW37" s="6">
        <v>92358</v>
      </c>
      <c r="AX37" s="7">
        <v>169927</v>
      </c>
      <c r="AY37" s="6">
        <v>57354</v>
      </c>
      <c r="AZ37" s="6">
        <v>76501</v>
      </c>
      <c r="BA37" s="7">
        <v>133855</v>
      </c>
      <c r="BB37" s="67">
        <v>0</v>
      </c>
      <c r="BC37" s="67">
        <v>0</v>
      </c>
      <c r="BD37" s="64">
        <v>0</v>
      </c>
      <c r="BE37" s="6">
        <v>57354</v>
      </c>
      <c r="BF37" s="6">
        <v>76501</v>
      </c>
      <c r="BG37" s="6">
        <v>133855</v>
      </c>
      <c r="BH37" s="78">
        <v>73.93933143394914</v>
      </c>
      <c r="BI37" s="78">
        <v>82.83094047077675</v>
      </c>
      <c r="BJ37" s="78">
        <v>78.77206094381705</v>
      </c>
      <c r="BK37" s="6">
        <v>10317</v>
      </c>
      <c r="BL37" s="6">
        <v>6690</v>
      </c>
      <c r="BM37" s="7">
        <v>17007</v>
      </c>
      <c r="BN37" s="6">
        <v>2454</v>
      </c>
      <c r="BO37" s="6">
        <v>2205</v>
      </c>
      <c r="BP37" s="7">
        <v>4659</v>
      </c>
      <c r="BQ37" s="6">
        <v>3797</v>
      </c>
      <c r="BR37" s="6">
        <v>3220</v>
      </c>
      <c r="BS37" s="7">
        <v>7017</v>
      </c>
      <c r="BT37" s="6">
        <v>6251</v>
      </c>
      <c r="BU37" s="6">
        <v>5425</v>
      </c>
      <c r="BV37" s="7">
        <v>11676</v>
      </c>
      <c r="BW37" s="78">
        <v>60.58931860036832</v>
      </c>
      <c r="BX37" s="78">
        <v>81.09118086696562</v>
      </c>
      <c r="BY37" s="78">
        <v>68.65408361263009</v>
      </c>
      <c r="BZ37" s="7">
        <v>87886</v>
      </c>
      <c r="CA37" s="7">
        <v>99048</v>
      </c>
      <c r="CB37" s="7">
        <v>186934</v>
      </c>
      <c r="CC37" s="7">
        <v>59808</v>
      </c>
      <c r="CD37" s="7">
        <v>78706</v>
      </c>
      <c r="CE37" s="7">
        <v>138514</v>
      </c>
      <c r="CF37" s="7">
        <v>3797</v>
      </c>
      <c r="CG37" s="7">
        <v>3220</v>
      </c>
      <c r="CH37" s="7">
        <v>7017</v>
      </c>
      <c r="CI37" s="6">
        <v>63605</v>
      </c>
      <c r="CJ37" s="6">
        <v>81926</v>
      </c>
      <c r="CK37" s="7">
        <v>145531</v>
      </c>
      <c r="CL37" s="78">
        <v>72.3721639396491</v>
      </c>
      <c r="CM37" s="78">
        <v>82.71343187141588</v>
      </c>
      <c r="CN37" s="78">
        <v>77.85154118565912</v>
      </c>
      <c r="CO37" s="6">
        <v>2624</v>
      </c>
      <c r="CP37" s="6">
        <v>2364</v>
      </c>
      <c r="CQ37" s="7">
        <v>4988</v>
      </c>
      <c r="CR37" s="6">
        <v>2019</v>
      </c>
      <c r="CS37" s="6">
        <v>1891</v>
      </c>
      <c r="CT37" s="7">
        <v>3910</v>
      </c>
      <c r="CU37" s="67"/>
      <c r="CV37" s="67"/>
      <c r="CW37" s="64">
        <v>0</v>
      </c>
      <c r="CX37" s="6">
        <v>2019</v>
      </c>
      <c r="CY37" s="6">
        <v>1891</v>
      </c>
      <c r="CZ37" s="7">
        <v>3910</v>
      </c>
      <c r="DA37" s="78">
        <v>76.9435975609756</v>
      </c>
      <c r="DB37" s="78">
        <v>79.99153976311337</v>
      </c>
      <c r="DC37" s="78">
        <v>78.38813151563753</v>
      </c>
      <c r="DD37" s="6">
        <v>332</v>
      </c>
      <c r="DE37" s="6">
        <v>184</v>
      </c>
      <c r="DF37" s="7">
        <v>516</v>
      </c>
      <c r="DG37" s="6">
        <v>80</v>
      </c>
      <c r="DH37" s="6">
        <v>62</v>
      </c>
      <c r="DI37" s="7">
        <v>142</v>
      </c>
      <c r="DJ37" s="6">
        <v>103</v>
      </c>
      <c r="DK37" s="6">
        <v>89</v>
      </c>
      <c r="DL37" s="5">
        <v>192</v>
      </c>
      <c r="DM37" s="6">
        <v>183</v>
      </c>
      <c r="DN37" s="6">
        <v>151</v>
      </c>
      <c r="DO37" s="7">
        <v>334</v>
      </c>
      <c r="DP37" s="78">
        <v>55.12048192771084</v>
      </c>
      <c r="DQ37" s="78">
        <v>82.06521739130434</v>
      </c>
      <c r="DR37" s="78">
        <v>64.72868217054264</v>
      </c>
      <c r="DS37" s="7">
        <v>2956</v>
      </c>
      <c r="DT37" s="7">
        <v>2548</v>
      </c>
      <c r="DU37" s="7">
        <v>5504</v>
      </c>
      <c r="DV37" s="7">
        <v>2099</v>
      </c>
      <c r="DW37" s="7">
        <v>1953</v>
      </c>
      <c r="DX37" s="7">
        <v>4052</v>
      </c>
      <c r="DY37" s="7">
        <v>103</v>
      </c>
      <c r="DZ37" s="7">
        <v>89</v>
      </c>
      <c r="EA37" s="7">
        <v>192</v>
      </c>
      <c r="EB37" s="6">
        <v>2202</v>
      </c>
      <c r="EC37" s="6">
        <v>2042</v>
      </c>
      <c r="ED37" s="7">
        <v>4244</v>
      </c>
      <c r="EE37" s="78">
        <v>74.49255751014886</v>
      </c>
      <c r="EF37" s="78">
        <v>80.14128728414443</v>
      </c>
      <c r="EG37" s="78">
        <v>77.10755813953489</v>
      </c>
      <c r="EH37" s="79">
        <v>312888</v>
      </c>
      <c r="EI37" s="79">
        <v>382184</v>
      </c>
      <c r="EJ37" s="79">
        <v>695072</v>
      </c>
      <c r="EK37" s="64"/>
      <c r="EL37" s="64"/>
      <c r="EM37" s="64">
        <v>0</v>
      </c>
      <c r="EN37" s="64"/>
      <c r="EO37" s="64"/>
      <c r="EP37" s="64">
        <v>0</v>
      </c>
      <c r="EQ37" s="88">
        <v>0</v>
      </c>
      <c r="ER37" s="88">
        <v>0</v>
      </c>
      <c r="ES37" s="88">
        <v>0</v>
      </c>
      <c r="ET37" s="88">
        <v>0</v>
      </c>
      <c r="EU37" s="88">
        <v>0</v>
      </c>
      <c r="EV37" s="88">
        <v>0</v>
      </c>
      <c r="EW37" s="79">
        <v>63605</v>
      </c>
      <c r="EX37" s="79">
        <v>81926</v>
      </c>
      <c r="EY37" s="79">
        <v>145531</v>
      </c>
      <c r="EZ37" s="64"/>
      <c r="FA37" s="64"/>
      <c r="FB37" s="64">
        <v>0</v>
      </c>
      <c r="FC37" s="64"/>
      <c r="FD37" s="64"/>
      <c r="FE37" s="64">
        <v>0</v>
      </c>
      <c r="FF37" s="88">
        <v>0</v>
      </c>
      <c r="FG37" s="88">
        <v>0</v>
      </c>
      <c r="FH37" s="88">
        <v>0</v>
      </c>
      <c r="FI37" s="88">
        <v>0</v>
      </c>
      <c r="FJ37" s="88">
        <v>0</v>
      </c>
      <c r="FK37" s="88">
        <v>0</v>
      </c>
      <c r="FL37" s="79">
        <v>2202</v>
      </c>
      <c r="FM37" s="79">
        <v>2042</v>
      </c>
      <c r="FN37" s="79">
        <v>4244</v>
      </c>
      <c r="FO37" s="64"/>
      <c r="FP37" s="64"/>
      <c r="FQ37" s="64">
        <v>0</v>
      </c>
      <c r="FR37" s="64"/>
      <c r="FS37" s="64"/>
      <c r="FT37" s="64">
        <v>0</v>
      </c>
      <c r="FU37" s="88">
        <v>0</v>
      </c>
      <c r="FV37" s="88">
        <v>0</v>
      </c>
      <c r="FW37" s="88">
        <v>0</v>
      </c>
      <c r="FX37" s="88">
        <v>0</v>
      </c>
      <c r="FY37" s="88">
        <v>0</v>
      </c>
      <c r="FZ37" s="88">
        <v>0</v>
      </c>
    </row>
    <row r="38" spans="1:182" ht="29.25" customHeight="1">
      <c r="A38" s="4">
        <v>29</v>
      </c>
      <c r="B38" s="134" t="s">
        <v>103</v>
      </c>
      <c r="C38" s="6">
        <v>9942</v>
      </c>
      <c r="D38" s="6">
        <v>7279</v>
      </c>
      <c r="E38" s="77">
        <v>17221</v>
      </c>
      <c r="F38" s="6">
        <v>7481</v>
      </c>
      <c r="G38" s="6">
        <v>5452</v>
      </c>
      <c r="H38" s="7">
        <v>12933</v>
      </c>
      <c r="I38" s="65"/>
      <c r="J38" s="65"/>
      <c r="K38" s="66">
        <v>0</v>
      </c>
      <c r="L38" s="6">
        <v>7481</v>
      </c>
      <c r="M38" s="6">
        <v>5452</v>
      </c>
      <c r="N38" s="6">
        <v>12933</v>
      </c>
      <c r="O38" s="78">
        <v>75.2464292898813</v>
      </c>
      <c r="P38" s="78">
        <v>74.9003984063745</v>
      </c>
      <c r="Q38" s="78">
        <v>75.10016839904767</v>
      </c>
      <c r="R38" s="5">
        <v>3160</v>
      </c>
      <c r="S38" s="5">
        <v>2150</v>
      </c>
      <c r="T38" s="7">
        <v>5310</v>
      </c>
      <c r="U38" s="5">
        <v>1172</v>
      </c>
      <c r="V38" s="5">
        <v>855</v>
      </c>
      <c r="W38" s="7">
        <v>2027</v>
      </c>
      <c r="X38" s="65"/>
      <c r="Y38" s="65"/>
      <c r="Z38" s="64">
        <v>0</v>
      </c>
      <c r="AA38" s="6">
        <v>1172</v>
      </c>
      <c r="AB38" s="6">
        <v>855</v>
      </c>
      <c r="AC38" s="7">
        <v>2027</v>
      </c>
      <c r="AD38" s="78">
        <v>37.088607594936704</v>
      </c>
      <c r="AE38" s="78">
        <v>39.76744186046511</v>
      </c>
      <c r="AF38" s="78">
        <v>38.17325800376648</v>
      </c>
      <c r="AG38" s="7">
        <v>13102</v>
      </c>
      <c r="AH38" s="7">
        <v>9429</v>
      </c>
      <c r="AI38" s="7">
        <v>22531</v>
      </c>
      <c r="AJ38" s="7">
        <v>8653</v>
      </c>
      <c r="AK38" s="7">
        <v>6307</v>
      </c>
      <c r="AL38" s="7">
        <v>14960</v>
      </c>
      <c r="AM38" s="64">
        <v>0</v>
      </c>
      <c r="AN38" s="64">
        <v>0</v>
      </c>
      <c r="AO38" s="64">
        <v>0</v>
      </c>
      <c r="AP38" s="6">
        <v>8653</v>
      </c>
      <c r="AQ38" s="6">
        <v>6307</v>
      </c>
      <c r="AR38" s="7">
        <v>14960</v>
      </c>
      <c r="AS38" s="78">
        <v>66.04335215997558</v>
      </c>
      <c r="AT38" s="78">
        <v>66.88938381588716</v>
      </c>
      <c r="AU38" s="78">
        <v>66.39740801562291</v>
      </c>
      <c r="AV38" s="6">
        <v>2214</v>
      </c>
      <c r="AW38" s="6">
        <v>1416</v>
      </c>
      <c r="AX38" s="7">
        <v>3630</v>
      </c>
      <c r="AY38" s="6">
        <v>1627</v>
      </c>
      <c r="AZ38" s="6">
        <v>1043</v>
      </c>
      <c r="BA38" s="7">
        <v>2670</v>
      </c>
      <c r="BB38" s="65"/>
      <c r="BC38" s="65"/>
      <c r="BD38" s="64">
        <v>0</v>
      </c>
      <c r="BE38" s="6">
        <v>1627</v>
      </c>
      <c r="BF38" s="6">
        <v>1043</v>
      </c>
      <c r="BG38" s="6">
        <v>2670</v>
      </c>
      <c r="BH38" s="78">
        <v>73.48690153568202</v>
      </c>
      <c r="BI38" s="78">
        <v>73.65819209039547</v>
      </c>
      <c r="BJ38" s="78">
        <v>73.55371900826447</v>
      </c>
      <c r="BK38" s="6">
        <v>621</v>
      </c>
      <c r="BL38" s="6">
        <v>344</v>
      </c>
      <c r="BM38" s="7">
        <v>965</v>
      </c>
      <c r="BN38" s="6">
        <v>226</v>
      </c>
      <c r="BO38" s="6">
        <v>133</v>
      </c>
      <c r="BP38" s="7">
        <v>359</v>
      </c>
      <c r="BQ38" s="65"/>
      <c r="BR38" s="65"/>
      <c r="BS38" s="64">
        <v>0</v>
      </c>
      <c r="BT38" s="6">
        <v>226</v>
      </c>
      <c r="BU38" s="6">
        <v>133</v>
      </c>
      <c r="BV38" s="7">
        <v>359</v>
      </c>
      <c r="BW38" s="78">
        <v>36.39291465378422</v>
      </c>
      <c r="BX38" s="78">
        <v>38.662790697674424</v>
      </c>
      <c r="BY38" s="78">
        <v>37.2020725388601</v>
      </c>
      <c r="BZ38" s="7">
        <v>2835</v>
      </c>
      <c r="CA38" s="7">
        <v>1760</v>
      </c>
      <c r="CB38" s="7">
        <v>4595</v>
      </c>
      <c r="CC38" s="7">
        <v>1853</v>
      </c>
      <c r="CD38" s="7">
        <v>1176</v>
      </c>
      <c r="CE38" s="7">
        <v>3029</v>
      </c>
      <c r="CF38" s="64">
        <v>0</v>
      </c>
      <c r="CG38" s="64">
        <v>0</v>
      </c>
      <c r="CH38" s="64">
        <v>0</v>
      </c>
      <c r="CI38" s="6">
        <v>1853</v>
      </c>
      <c r="CJ38" s="6">
        <v>1176</v>
      </c>
      <c r="CK38" s="7">
        <v>3029</v>
      </c>
      <c r="CL38" s="78">
        <v>65.3615520282187</v>
      </c>
      <c r="CM38" s="78">
        <v>66.81818181818183</v>
      </c>
      <c r="CN38" s="78">
        <v>65.91947769314473</v>
      </c>
      <c r="CO38" s="6">
        <v>2025</v>
      </c>
      <c r="CP38" s="6">
        <v>1380</v>
      </c>
      <c r="CQ38" s="7">
        <v>3405</v>
      </c>
      <c r="CR38" s="6">
        <v>1354</v>
      </c>
      <c r="CS38" s="6">
        <v>879</v>
      </c>
      <c r="CT38" s="7">
        <v>2233</v>
      </c>
      <c r="CU38" s="65"/>
      <c r="CV38" s="65"/>
      <c r="CW38" s="64">
        <v>0</v>
      </c>
      <c r="CX38" s="6">
        <v>1354</v>
      </c>
      <c r="CY38" s="6">
        <v>879</v>
      </c>
      <c r="CZ38" s="7">
        <v>2233</v>
      </c>
      <c r="DA38" s="78">
        <v>66.8641975308642</v>
      </c>
      <c r="DB38" s="78">
        <v>63.69565217391304</v>
      </c>
      <c r="DC38" s="78">
        <v>65.58002936857562</v>
      </c>
      <c r="DD38" s="6">
        <v>1108</v>
      </c>
      <c r="DE38" s="6">
        <v>886</v>
      </c>
      <c r="DF38" s="7">
        <v>1994</v>
      </c>
      <c r="DG38" s="6">
        <v>355</v>
      </c>
      <c r="DH38" s="6">
        <v>315</v>
      </c>
      <c r="DI38" s="7">
        <v>670</v>
      </c>
      <c r="DJ38" s="65"/>
      <c r="DK38" s="65"/>
      <c r="DL38" s="65">
        <v>0</v>
      </c>
      <c r="DM38" s="6">
        <v>355</v>
      </c>
      <c r="DN38" s="6">
        <v>315</v>
      </c>
      <c r="DO38" s="7">
        <v>670</v>
      </c>
      <c r="DP38" s="78">
        <v>32.03971119133574</v>
      </c>
      <c r="DQ38" s="78">
        <v>35.55304740406321</v>
      </c>
      <c r="DR38" s="78">
        <v>33.600802407221664</v>
      </c>
      <c r="DS38" s="7">
        <v>3133</v>
      </c>
      <c r="DT38" s="7">
        <v>2266</v>
      </c>
      <c r="DU38" s="7">
        <v>5399</v>
      </c>
      <c r="DV38" s="7">
        <v>1709</v>
      </c>
      <c r="DW38" s="7">
        <v>1194</v>
      </c>
      <c r="DX38" s="7">
        <v>2903</v>
      </c>
      <c r="DY38" s="64">
        <v>0</v>
      </c>
      <c r="DZ38" s="64">
        <v>0</v>
      </c>
      <c r="EA38" s="64">
        <v>0</v>
      </c>
      <c r="EB38" s="6">
        <v>1709</v>
      </c>
      <c r="EC38" s="6">
        <v>1194</v>
      </c>
      <c r="ED38" s="7">
        <v>2903</v>
      </c>
      <c r="EE38" s="78">
        <v>54.54835620810724</v>
      </c>
      <c r="EF38" s="78">
        <v>52.691968225948806</v>
      </c>
      <c r="EG38" s="78">
        <v>53.769216521578066</v>
      </c>
      <c r="EH38" s="79">
        <v>8653</v>
      </c>
      <c r="EI38" s="79">
        <v>6307</v>
      </c>
      <c r="EJ38" s="79">
        <v>14960</v>
      </c>
      <c r="EK38" s="64"/>
      <c r="EL38" s="64"/>
      <c r="EM38" s="64">
        <v>0</v>
      </c>
      <c r="EN38" s="79">
        <v>596</v>
      </c>
      <c r="EO38" s="79">
        <v>526</v>
      </c>
      <c r="EP38" s="79">
        <v>1122</v>
      </c>
      <c r="EQ38" s="88">
        <v>0</v>
      </c>
      <c r="ER38" s="88">
        <v>0</v>
      </c>
      <c r="ES38" s="88">
        <v>0</v>
      </c>
      <c r="ET38" s="80">
        <v>6.887784583381486</v>
      </c>
      <c r="EU38" s="80">
        <v>8.3399397494847</v>
      </c>
      <c r="EV38" s="80">
        <v>7.5</v>
      </c>
      <c r="EW38" s="79">
        <v>1853</v>
      </c>
      <c r="EX38" s="79">
        <v>1176</v>
      </c>
      <c r="EY38" s="79">
        <v>3029</v>
      </c>
      <c r="EZ38" s="64"/>
      <c r="FA38" s="64"/>
      <c r="FB38" s="64">
        <v>0</v>
      </c>
      <c r="FC38" s="79">
        <v>87</v>
      </c>
      <c r="FD38" s="79">
        <v>74</v>
      </c>
      <c r="FE38" s="79">
        <v>161</v>
      </c>
      <c r="FF38" s="88">
        <v>0</v>
      </c>
      <c r="FG38" s="88">
        <v>0</v>
      </c>
      <c r="FH38" s="88">
        <v>0</v>
      </c>
      <c r="FI38" s="80">
        <v>4.695089044792229</v>
      </c>
      <c r="FJ38" s="80">
        <v>6.292517006802721</v>
      </c>
      <c r="FK38" s="80">
        <v>5.315285572796302</v>
      </c>
      <c r="FL38" s="79">
        <v>1709</v>
      </c>
      <c r="FM38" s="79">
        <v>1194</v>
      </c>
      <c r="FN38" s="79">
        <v>2903</v>
      </c>
      <c r="FO38" s="64"/>
      <c r="FP38" s="64"/>
      <c r="FQ38" s="64">
        <v>0</v>
      </c>
      <c r="FR38" s="79">
        <v>25</v>
      </c>
      <c r="FS38" s="79">
        <v>18</v>
      </c>
      <c r="FT38" s="79">
        <v>43</v>
      </c>
      <c r="FU38" s="88">
        <v>0</v>
      </c>
      <c r="FV38" s="88">
        <v>0</v>
      </c>
      <c r="FW38" s="88">
        <v>0</v>
      </c>
      <c r="FX38" s="80">
        <v>1.462843768285547</v>
      </c>
      <c r="FY38" s="80">
        <v>1.5075376884422111</v>
      </c>
      <c r="FZ38" s="80">
        <v>1.48122631760248</v>
      </c>
    </row>
    <row r="39" spans="1:182" ht="29.25" customHeight="1">
      <c r="A39" s="4">
        <v>30</v>
      </c>
      <c r="B39" s="134" t="s">
        <v>58</v>
      </c>
      <c r="C39" s="10">
        <v>1366517</v>
      </c>
      <c r="D39" s="6">
        <v>1078473</v>
      </c>
      <c r="E39" s="77">
        <v>2444990</v>
      </c>
      <c r="F39" s="11">
        <v>1162066</v>
      </c>
      <c r="G39" s="6">
        <v>1032938</v>
      </c>
      <c r="H39" s="7">
        <v>2195004</v>
      </c>
      <c r="I39" s="65"/>
      <c r="J39" s="65"/>
      <c r="K39" s="66">
        <v>0</v>
      </c>
      <c r="L39" s="6">
        <v>1162066</v>
      </c>
      <c r="M39" s="6">
        <v>1032938</v>
      </c>
      <c r="N39" s="6">
        <v>2195004</v>
      </c>
      <c r="O39" s="78">
        <v>85.0385322685338</v>
      </c>
      <c r="P39" s="78">
        <v>95.7778266122564</v>
      </c>
      <c r="Q39" s="78">
        <v>89.77558190422047</v>
      </c>
      <c r="R39" s="10">
        <v>76162</v>
      </c>
      <c r="S39" s="6">
        <v>22015</v>
      </c>
      <c r="T39" s="7">
        <v>98177</v>
      </c>
      <c r="U39" s="11">
        <v>47116</v>
      </c>
      <c r="V39" s="6">
        <v>15636</v>
      </c>
      <c r="W39" s="7">
        <v>62752</v>
      </c>
      <c r="X39" s="65"/>
      <c r="Y39" s="65"/>
      <c r="Z39" s="64">
        <v>0</v>
      </c>
      <c r="AA39" s="6">
        <v>47116</v>
      </c>
      <c r="AB39" s="6">
        <v>15636</v>
      </c>
      <c r="AC39" s="7">
        <v>62752</v>
      </c>
      <c r="AD39" s="78">
        <v>61.86287124812899</v>
      </c>
      <c r="AE39" s="78">
        <v>71.02430161253692</v>
      </c>
      <c r="AF39" s="78">
        <v>63.917210752009126</v>
      </c>
      <c r="AG39" s="7">
        <v>1442679</v>
      </c>
      <c r="AH39" s="7">
        <v>1100488</v>
      </c>
      <c r="AI39" s="7">
        <v>2543167</v>
      </c>
      <c r="AJ39" s="7">
        <v>1209182</v>
      </c>
      <c r="AK39" s="7">
        <v>1048574</v>
      </c>
      <c r="AL39" s="7">
        <v>2257756</v>
      </c>
      <c r="AM39" s="64">
        <v>0</v>
      </c>
      <c r="AN39" s="64">
        <v>0</v>
      </c>
      <c r="AO39" s="64">
        <v>0</v>
      </c>
      <c r="AP39" s="6">
        <v>1209182</v>
      </c>
      <c r="AQ39" s="6">
        <v>1048574</v>
      </c>
      <c r="AR39" s="7">
        <v>2257756</v>
      </c>
      <c r="AS39" s="78">
        <v>83.81504132242861</v>
      </c>
      <c r="AT39" s="78">
        <v>95.28263824775918</v>
      </c>
      <c r="AU39" s="78">
        <v>88.7773394354362</v>
      </c>
      <c r="AV39" s="6">
        <v>250589</v>
      </c>
      <c r="AW39" s="6">
        <v>197854</v>
      </c>
      <c r="AX39" s="7">
        <v>448443</v>
      </c>
      <c r="AY39" s="6">
        <v>212683</v>
      </c>
      <c r="AZ39" s="6">
        <v>188521</v>
      </c>
      <c r="BA39" s="7">
        <v>401204</v>
      </c>
      <c r="BB39" s="65"/>
      <c r="BC39" s="65"/>
      <c r="BD39" s="64">
        <v>0</v>
      </c>
      <c r="BE39" s="6">
        <v>212683</v>
      </c>
      <c r="BF39" s="6">
        <v>188521</v>
      </c>
      <c r="BG39" s="6">
        <v>401204</v>
      </c>
      <c r="BH39" s="78">
        <v>84.87323864974121</v>
      </c>
      <c r="BI39" s="78">
        <v>95.28288535991184</v>
      </c>
      <c r="BJ39" s="78">
        <v>89.46599679334943</v>
      </c>
      <c r="BK39" s="6">
        <v>14755</v>
      </c>
      <c r="BL39" s="6">
        <v>4742</v>
      </c>
      <c r="BM39" s="7">
        <v>19497</v>
      </c>
      <c r="BN39" s="6">
        <v>9508</v>
      </c>
      <c r="BO39" s="6">
        <v>3438</v>
      </c>
      <c r="BP39" s="7">
        <v>12946</v>
      </c>
      <c r="BQ39" s="65"/>
      <c r="BR39" s="65"/>
      <c r="BS39" s="64">
        <v>0</v>
      </c>
      <c r="BT39" s="6">
        <v>9508</v>
      </c>
      <c r="BU39" s="6">
        <v>3438</v>
      </c>
      <c r="BV39" s="7">
        <v>12946</v>
      </c>
      <c r="BW39" s="78">
        <v>64.43917316164011</v>
      </c>
      <c r="BX39" s="78">
        <v>72.50105440742303</v>
      </c>
      <c r="BY39" s="78">
        <v>66.39995896804636</v>
      </c>
      <c r="BZ39" s="7">
        <v>265344</v>
      </c>
      <c r="CA39" s="7">
        <v>202596</v>
      </c>
      <c r="CB39" s="7">
        <v>467940</v>
      </c>
      <c r="CC39" s="7">
        <v>222191</v>
      </c>
      <c r="CD39" s="7">
        <v>191959</v>
      </c>
      <c r="CE39" s="7">
        <v>414150</v>
      </c>
      <c r="CF39" s="64">
        <v>0</v>
      </c>
      <c r="CG39" s="64">
        <v>0</v>
      </c>
      <c r="CH39" s="64">
        <v>0</v>
      </c>
      <c r="CI39" s="6">
        <v>222191</v>
      </c>
      <c r="CJ39" s="6">
        <v>191959</v>
      </c>
      <c r="CK39" s="7">
        <v>414150</v>
      </c>
      <c r="CL39" s="78">
        <v>83.73696032320309</v>
      </c>
      <c r="CM39" s="78">
        <v>94.74964954885586</v>
      </c>
      <c r="CN39" s="78">
        <v>88.5049365303244</v>
      </c>
      <c r="CO39" s="6">
        <v>8853</v>
      </c>
      <c r="CP39" s="6">
        <v>6270</v>
      </c>
      <c r="CQ39" s="7">
        <v>15123</v>
      </c>
      <c r="CR39" s="6">
        <v>7280</v>
      </c>
      <c r="CS39" s="6">
        <v>5840</v>
      </c>
      <c r="CT39" s="7">
        <v>13120</v>
      </c>
      <c r="CU39" s="65"/>
      <c r="CV39" s="65"/>
      <c r="CW39" s="64">
        <v>0</v>
      </c>
      <c r="CX39" s="6">
        <v>7280</v>
      </c>
      <c r="CY39" s="6">
        <v>5840</v>
      </c>
      <c r="CZ39" s="7">
        <v>13120</v>
      </c>
      <c r="DA39" s="78">
        <v>82.23201174743025</v>
      </c>
      <c r="DB39" s="78">
        <v>93.14194577352472</v>
      </c>
      <c r="DC39" s="78">
        <v>86.75527342458507</v>
      </c>
      <c r="DD39" s="6">
        <v>699</v>
      </c>
      <c r="DE39" s="6">
        <v>272</v>
      </c>
      <c r="DF39" s="7">
        <v>971</v>
      </c>
      <c r="DG39" s="6">
        <v>442</v>
      </c>
      <c r="DH39" s="6">
        <v>221</v>
      </c>
      <c r="DI39" s="7">
        <v>663</v>
      </c>
      <c r="DJ39" s="65"/>
      <c r="DK39" s="65"/>
      <c r="DL39" s="65">
        <v>0</v>
      </c>
      <c r="DM39" s="6">
        <v>442</v>
      </c>
      <c r="DN39" s="6">
        <v>221</v>
      </c>
      <c r="DO39" s="7">
        <v>663</v>
      </c>
      <c r="DP39" s="78">
        <v>63.23319027181689</v>
      </c>
      <c r="DQ39" s="78">
        <v>81.25</v>
      </c>
      <c r="DR39" s="78">
        <v>68.2801235839341</v>
      </c>
      <c r="DS39" s="7">
        <v>9552</v>
      </c>
      <c r="DT39" s="7">
        <v>6542</v>
      </c>
      <c r="DU39" s="7">
        <v>16094</v>
      </c>
      <c r="DV39" s="7">
        <v>7722</v>
      </c>
      <c r="DW39" s="7">
        <v>6061</v>
      </c>
      <c r="DX39" s="7">
        <v>13783</v>
      </c>
      <c r="DY39" s="64">
        <v>0</v>
      </c>
      <c r="DZ39" s="64">
        <v>0</v>
      </c>
      <c r="EA39" s="64">
        <v>0</v>
      </c>
      <c r="EB39" s="6">
        <v>7722</v>
      </c>
      <c r="EC39" s="6">
        <v>6061</v>
      </c>
      <c r="ED39" s="7">
        <v>13783</v>
      </c>
      <c r="EE39" s="78">
        <v>80.84170854271356</v>
      </c>
      <c r="EF39" s="78">
        <v>92.64750840721491</v>
      </c>
      <c r="EG39" s="78">
        <v>85.64061140797813</v>
      </c>
      <c r="EH39" s="79">
        <v>1209182</v>
      </c>
      <c r="EI39" s="79">
        <v>1048574</v>
      </c>
      <c r="EJ39" s="79">
        <v>2257756</v>
      </c>
      <c r="EK39" s="62">
        <v>30177</v>
      </c>
      <c r="EL39" s="62">
        <v>43816</v>
      </c>
      <c r="EM39" s="79">
        <v>73993</v>
      </c>
      <c r="EN39" s="79">
        <v>421068</v>
      </c>
      <c r="EO39" s="79">
        <v>499474</v>
      </c>
      <c r="EP39" s="79">
        <v>920542</v>
      </c>
      <c r="EQ39" s="80">
        <v>2.495654086812407</v>
      </c>
      <c r="ER39" s="80">
        <v>4.178627354864798</v>
      </c>
      <c r="ES39" s="80">
        <v>3.277280627313137</v>
      </c>
      <c r="ET39" s="80">
        <v>34.82254945905579</v>
      </c>
      <c r="EU39" s="80">
        <v>47.63364340523416</v>
      </c>
      <c r="EV39" s="80">
        <v>40.772430678957335</v>
      </c>
      <c r="EW39" s="79">
        <v>222191</v>
      </c>
      <c r="EX39" s="79">
        <v>191959</v>
      </c>
      <c r="EY39" s="79">
        <v>414150</v>
      </c>
      <c r="EZ39" s="62">
        <v>3322</v>
      </c>
      <c r="FA39" s="62">
        <v>4829</v>
      </c>
      <c r="FB39" s="79">
        <v>8151</v>
      </c>
      <c r="FC39" s="79">
        <v>68688</v>
      </c>
      <c r="FD39" s="79">
        <v>80666</v>
      </c>
      <c r="FE39" s="79">
        <v>149354</v>
      </c>
      <c r="FF39" s="80">
        <v>1.4951100629638465</v>
      </c>
      <c r="FG39" s="80">
        <v>2.515641360915612</v>
      </c>
      <c r="FH39" s="80">
        <v>1.9681274900398407</v>
      </c>
      <c r="FI39" s="80">
        <v>30.913943409048972</v>
      </c>
      <c r="FJ39" s="80">
        <v>42.02251522460526</v>
      </c>
      <c r="FK39" s="80">
        <v>36.06277918628516</v>
      </c>
      <c r="FL39" s="79">
        <v>7722</v>
      </c>
      <c r="FM39" s="79">
        <v>6061</v>
      </c>
      <c r="FN39" s="79">
        <v>13783</v>
      </c>
      <c r="FO39" s="62">
        <v>113</v>
      </c>
      <c r="FP39" s="62">
        <v>173</v>
      </c>
      <c r="FQ39" s="79">
        <v>286</v>
      </c>
      <c r="FR39" s="79">
        <v>2292</v>
      </c>
      <c r="FS39" s="79">
        <v>2381</v>
      </c>
      <c r="FT39" s="79">
        <v>4673</v>
      </c>
      <c r="FU39" s="80">
        <v>1.4633514633514633</v>
      </c>
      <c r="FV39" s="80">
        <v>2.854314469559479</v>
      </c>
      <c r="FW39" s="80">
        <v>2.075019952114924</v>
      </c>
      <c r="FX39" s="80">
        <v>29.68142968142968</v>
      </c>
      <c r="FY39" s="80">
        <v>39.28394654347468</v>
      </c>
      <c r="FZ39" s="80">
        <v>33.904084742073564</v>
      </c>
    </row>
    <row r="40" spans="1:182" ht="29.25" customHeight="1">
      <c r="A40" s="4">
        <v>31</v>
      </c>
      <c r="B40" s="134" t="s">
        <v>92</v>
      </c>
      <c r="C40" s="6">
        <v>59433</v>
      </c>
      <c r="D40" s="6">
        <v>58176</v>
      </c>
      <c r="E40" s="77">
        <v>117609</v>
      </c>
      <c r="F40" s="6">
        <v>45556</v>
      </c>
      <c r="G40" s="6">
        <v>49678</v>
      </c>
      <c r="H40" s="7">
        <v>95234</v>
      </c>
      <c r="I40" s="65"/>
      <c r="J40" s="65"/>
      <c r="K40" s="66">
        <v>0</v>
      </c>
      <c r="L40" s="6">
        <v>45556</v>
      </c>
      <c r="M40" s="6">
        <v>49678</v>
      </c>
      <c r="N40" s="6">
        <v>95234</v>
      </c>
      <c r="O40" s="78">
        <v>76.65101879427255</v>
      </c>
      <c r="P40" s="78">
        <v>85.392601760176</v>
      </c>
      <c r="Q40" s="78">
        <v>80.97509544337593</v>
      </c>
      <c r="R40" s="6">
        <v>8370</v>
      </c>
      <c r="S40" s="6">
        <v>5486</v>
      </c>
      <c r="T40" s="7">
        <v>13856</v>
      </c>
      <c r="U40" s="6">
        <v>4512</v>
      </c>
      <c r="V40" s="6">
        <v>3443</v>
      </c>
      <c r="W40" s="7">
        <v>7955</v>
      </c>
      <c r="X40" s="65"/>
      <c r="Y40" s="65"/>
      <c r="Z40" s="64">
        <v>0</v>
      </c>
      <c r="AA40" s="6">
        <v>4512</v>
      </c>
      <c r="AB40" s="6">
        <v>3443</v>
      </c>
      <c r="AC40" s="7">
        <v>7955</v>
      </c>
      <c r="AD40" s="78">
        <v>53.90681003584229</v>
      </c>
      <c r="AE40" s="78">
        <v>62.759752096244995</v>
      </c>
      <c r="AF40" s="78">
        <v>57.41195150115473</v>
      </c>
      <c r="AG40" s="7">
        <v>67803</v>
      </c>
      <c r="AH40" s="7">
        <v>63662</v>
      </c>
      <c r="AI40" s="7">
        <v>131465</v>
      </c>
      <c r="AJ40" s="7">
        <v>50068</v>
      </c>
      <c r="AK40" s="7">
        <v>53121</v>
      </c>
      <c r="AL40" s="7">
        <v>103189</v>
      </c>
      <c r="AM40" s="64">
        <v>0</v>
      </c>
      <c r="AN40" s="64">
        <v>0</v>
      </c>
      <c r="AO40" s="64">
        <v>0</v>
      </c>
      <c r="AP40" s="6">
        <v>50068</v>
      </c>
      <c r="AQ40" s="6">
        <v>53121</v>
      </c>
      <c r="AR40" s="7">
        <v>103189</v>
      </c>
      <c r="AS40" s="78">
        <v>73.84334026518</v>
      </c>
      <c r="AT40" s="78">
        <v>83.442241839716</v>
      </c>
      <c r="AU40" s="78">
        <v>78.49161373749666</v>
      </c>
      <c r="AV40" s="6">
        <v>11259</v>
      </c>
      <c r="AW40" s="6">
        <v>9877</v>
      </c>
      <c r="AX40" s="7">
        <v>21136</v>
      </c>
      <c r="AY40" s="6">
        <v>8366</v>
      </c>
      <c r="AZ40" s="6">
        <v>8146</v>
      </c>
      <c r="BA40" s="7">
        <v>16512</v>
      </c>
      <c r="BB40" s="65"/>
      <c r="BC40" s="65"/>
      <c r="BD40" s="64">
        <v>0</v>
      </c>
      <c r="BE40" s="6">
        <v>8366</v>
      </c>
      <c r="BF40" s="6">
        <v>8146</v>
      </c>
      <c r="BG40" s="6">
        <v>16512</v>
      </c>
      <c r="BH40" s="78">
        <v>74.30500044408917</v>
      </c>
      <c r="BI40" s="78">
        <v>82.47443555735548</v>
      </c>
      <c r="BJ40" s="78">
        <v>78.1226343679031</v>
      </c>
      <c r="BK40" s="6">
        <v>1990</v>
      </c>
      <c r="BL40" s="6">
        <v>1066</v>
      </c>
      <c r="BM40" s="7">
        <v>3056</v>
      </c>
      <c r="BN40" s="6">
        <v>1008</v>
      </c>
      <c r="BO40" s="6">
        <v>627</v>
      </c>
      <c r="BP40" s="7">
        <v>1635</v>
      </c>
      <c r="BQ40" s="65"/>
      <c r="BR40" s="65"/>
      <c r="BS40" s="64">
        <v>0</v>
      </c>
      <c r="BT40" s="6">
        <v>1008</v>
      </c>
      <c r="BU40" s="6">
        <v>627</v>
      </c>
      <c r="BV40" s="7">
        <v>1635</v>
      </c>
      <c r="BW40" s="78">
        <v>50.65326633165829</v>
      </c>
      <c r="BX40" s="78">
        <v>58.81801125703565</v>
      </c>
      <c r="BY40" s="78">
        <v>53.50130890052356</v>
      </c>
      <c r="BZ40" s="7">
        <v>13249</v>
      </c>
      <c r="CA40" s="7">
        <v>10943</v>
      </c>
      <c r="CB40" s="7">
        <v>24192</v>
      </c>
      <c r="CC40" s="7">
        <v>9374</v>
      </c>
      <c r="CD40" s="7">
        <v>8773</v>
      </c>
      <c r="CE40" s="7">
        <v>18147</v>
      </c>
      <c r="CF40" s="64">
        <v>0</v>
      </c>
      <c r="CG40" s="64">
        <v>0</v>
      </c>
      <c r="CH40" s="64">
        <v>0</v>
      </c>
      <c r="CI40" s="6">
        <v>9374</v>
      </c>
      <c r="CJ40" s="6">
        <v>8773</v>
      </c>
      <c r="CK40" s="7">
        <v>18147</v>
      </c>
      <c r="CL40" s="78">
        <v>70.7525096233678</v>
      </c>
      <c r="CM40" s="78">
        <v>80.16997167138811</v>
      </c>
      <c r="CN40" s="78">
        <v>75.01240079365078</v>
      </c>
      <c r="CO40" s="6">
        <v>2206</v>
      </c>
      <c r="CP40" s="6">
        <v>2439</v>
      </c>
      <c r="CQ40" s="7">
        <v>4645</v>
      </c>
      <c r="CR40" s="6">
        <v>1636</v>
      </c>
      <c r="CS40" s="6">
        <v>2030</v>
      </c>
      <c r="CT40" s="7">
        <v>3666</v>
      </c>
      <c r="CU40" s="65"/>
      <c r="CV40" s="65"/>
      <c r="CW40" s="64">
        <v>0</v>
      </c>
      <c r="CX40" s="6">
        <v>1636</v>
      </c>
      <c r="CY40" s="6">
        <v>2030</v>
      </c>
      <c r="CZ40" s="7">
        <v>3666</v>
      </c>
      <c r="DA40" s="78">
        <v>74.1613780598368</v>
      </c>
      <c r="DB40" s="78">
        <v>83.23083230832309</v>
      </c>
      <c r="DC40" s="78">
        <v>78.92357373519914</v>
      </c>
      <c r="DD40" s="6">
        <v>398</v>
      </c>
      <c r="DE40" s="6">
        <v>254</v>
      </c>
      <c r="DF40" s="7">
        <v>652</v>
      </c>
      <c r="DG40" s="6">
        <v>164</v>
      </c>
      <c r="DH40" s="6">
        <v>150</v>
      </c>
      <c r="DI40" s="7">
        <v>314</v>
      </c>
      <c r="DJ40" s="65"/>
      <c r="DK40" s="65"/>
      <c r="DL40" s="65">
        <v>0</v>
      </c>
      <c r="DM40" s="6">
        <v>164</v>
      </c>
      <c r="DN40" s="6">
        <v>150</v>
      </c>
      <c r="DO40" s="7">
        <v>314</v>
      </c>
      <c r="DP40" s="78">
        <v>41.20603015075377</v>
      </c>
      <c r="DQ40" s="78">
        <v>59.055118110236215</v>
      </c>
      <c r="DR40" s="78">
        <v>48.15950920245399</v>
      </c>
      <c r="DS40" s="7">
        <v>2604</v>
      </c>
      <c r="DT40" s="7">
        <v>2693</v>
      </c>
      <c r="DU40" s="7">
        <v>5297</v>
      </c>
      <c r="DV40" s="7">
        <v>1800</v>
      </c>
      <c r="DW40" s="7">
        <v>2180</v>
      </c>
      <c r="DX40" s="7">
        <v>3980</v>
      </c>
      <c r="DY40" s="64">
        <v>0</v>
      </c>
      <c r="DZ40" s="64">
        <v>0</v>
      </c>
      <c r="EA40" s="64">
        <v>0</v>
      </c>
      <c r="EB40" s="6">
        <v>1800</v>
      </c>
      <c r="EC40" s="6">
        <v>2180</v>
      </c>
      <c r="ED40" s="7">
        <v>3980</v>
      </c>
      <c r="EE40" s="78">
        <v>69.12442396313364</v>
      </c>
      <c r="EF40" s="78">
        <v>80.95061269959153</v>
      </c>
      <c r="EG40" s="78">
        <v>75.13686992637342</v>
      </c>
      <c r="EH40" s="79">
        <v>50068</v>
      </c>
      <c r="EI40" s="79">
        <v>53121</v>
      </c>
      <c r="EJ40" s="79">
        <v>103189</v>
      </c>
      <c r="EK40" s="62">
        <v>461</v>
      </c>
      <c r="EL40" s="62">
        <v>328</v>
      </c>
      <c r="EM40" s="79">
        <v>789</v>
      </c>
      <c r="EN40" s="79">
        <v>4793</v>
      </c>
      <c r="EO40" s="79">
        <v>6608</v>
      </c>
      <c r="EP40" s="79">
        <v>11401</v>
      </c>
      <c r="EQ40" s="80">
        <v>0.9207477830150994</v>
      </c>
      <c r="ER40" s="80">
        <v>0.6174582556804277</v>
      </c>
      <c r="ES40" s="80">
        <v>0.7646163835292521</v>
      </c>
      <c r="ET40" s="80">
        <v>9.572980746185188</v>
      </c>
      <c r="EU40" s="80">
        <v>12.439524858342274</v>
      </c>
      <c r="EV40" s="80">
        <v>11.048658287220537</v>
      </c>
      <c r="EW40" s="79">
        <v>9374</v>
      </c>
      <c r="EX40" s="79">
        <v>8773</v>
      </c>
      <c r="EY40" s="79">
        <v>18147</v>
      </c>
      <c r="EZ40" s="62">
        <v>31</v>
      </c>
      <c r="FA40" s="62">
        <v>20</v>
      </c>
      <c r="FB40" s="79">
        <v>51</v>
      </c>
      <c r="FC40" s="79">
        <v>532</v>
      </c>
      <c r="FD40" s="79">
        <v>718</v>
      </c>
      <c r="FE40" s="79">
        <v>1250</v>
      </c>
      <c r="FF40" s="80">
        <v>0.330701941540431</v>
      </c>
      <c r="FG40" s="80">
        <v>0.22797218739313801</v>
      </c>
      <c r="FH40" s="80">
        <v>0.2810381881302695</v>
      </c>
      <c r="FI40" s="80">
        <v>5.675272029016429</v>
      </c>
      <c r="FJ40" s="80">
        <v>8.184201527413656</v>
      </c>
      <c r="FK40" s="80">
        <v>6.8881908855458205</v>
      </c>
      <c r="FL40" s="79">
        <v>1800</v>
      </c>
      <c r="FM40" s="79">
        <v>2180</v>
      </c>
      <c r="FN40" s="79">
        <v>3980</v>
      </c>
      <c r="FO40" s="62">
        <v>9</v>
      </c>
      <c r="FP40" s="62">
        <v>5</v>
      </c>
      <c r="FQ40" s="79">
        <v>14</v>
      </c>
      <c r="FR40" s="79">
        <v>106</v>
      </c>
      <c r="FS40" s="79">
        <v>150</v>
      </c>
      <c r="FT40" s="79">
        <v>256</v>
      </c>
      <c r="FU40" s="80">
        <v>0.5</v>
      </c>
      <c r="FV40" s="80">
        <v>0.2293577981651376</v>
      </c>
      <c r="FW40" s="80">
        <v>0.35175879396984927</v>
      </c>
      <c r="FX40" s="80">
        <v>5.888888888888889</v>
      </c>
      <c r="FY40" s="80">
        <v>6.8807339449541285</v>
      </c>
      <c r="FZ40" s="80">
        <v>6.432160804020101</v>
      </c>
    </row>
    <row r="41" spans="1:182" ht="29.25" customHeight="1">
      <c r="A41" s="4">
        <v>32</v>
      </c>
      <c r="B41" s="134" t="s">
        <v>59</v>
      </c>
      <c r="C41" s="6">
        <v>329975</v>
      </c>
      <c r="D41" s="6">
        <v>293532</v>
      </c>
      <c r="E41" s="77">
        <v>623507</v>
      </c>
      <c r="F41" s="6">
        <v>258059</v>
      </c>
      <c r="G41" s="6">
        <v>220580</v>
      </c>
      <c r="H41" s="7">
        <v>478639</v>
      </c>
      <c r="I41" s="65"/>
      <c r="J41" s="65"/>
      <c r="K41" s="66">
        <v>0</v>
      </c>
      <c r="L41" s="6">
        <v>258059</v>
      </c>
      <c r="M41" s="6">
        <v>220580</v>
      </c>
      <c r="N41" s="6">
        <v>478639</v>
      </c>
      <c r="O41" s="78">
        <v>78.20562163800288</v>
      </c>
      <c r="P41" s="78">
        <v>75.14683237262037</v>
      </c>
      <c r="Q41" s="78">
        <v>76.76561770757986</v>
      </c>
      <c r="R41" s="67"/>
      <c r="S41" s="67"/>
      <c r="T41" s="64">
        <v>0</v>
      </c>
      <c r="U41" s="67"/>
      <c r="V41" s="67"/>
      <c r="W41" s="64">
        <v>0</v>
      </c>
      <c r="X41" s="65"/>
      <c r="Y41" s="65"/>
      <c r="Z41" s="64">
        <v>0</v>
      </c>
      <c r="AA41" s="67">
        <v>0</v>
      </c>
      <c r="AB41" s="67">
        <v>0</v>
      </c>
      <c r="AC41" s="64">
        <v>0</v>
      </c>
      <c r="AD41" s="88" t="s">
        <v>101</v>
      </c>
      <c r="AE41" s="88" t="s">
        <v>101</v>
      </c>
      <c r="AF41" s="88" t="s">
        <v>101</v>
      </c>
      <c r="AG41" s="7">
        <v>329975</v>
      </c>
      <c r="AH41" s="7">
        <v>293532</v>
      </c>
      <c r="AI41" s="7">
        <v>623507</v>
      </c>
      <c r="AJ41" s="7">
        <v>258059</v>
      </c>
      <c r="AK41" s="7">
        <v>220580</v>
      </c>
      <c r="AL41" s="7">
        <v>478639</v>
      </c>
      <c r="AM41" s="64">
        <v>0</v>
      </c>
      <c r="AN41" s="64">
        <v>0</v>
      </c>
      <c r="AO41" s="64">
        <v>0</v>
      </c>
      <c r="AP41" s="6">
        <v>258059</v>
      </c>
      <c r="AQ41" s="6">
        <v>220580</v>
      </c>
      <c r="AR41" s="7">
        <v>478639</v>
      </c>
      <c r="AS41" s="78">
        <v>78.20562163800288</v>
      </c>
      <c r="AT41" s="78">
        <v>75.14683237262037</v>
      </c>
      <c r="AU41" s="78">
        <v>76.76561770757986</v>
      </c>
      <c r="AV41" s="65"/>
      <c r="AW41" s="65"/>
      <c r="AX41" s="64"/>
      <c r="AY41" s="65"/>
      <c r="AZ41" s="65"/>
      <c r="BA41" s="66"/>
      <c r="BB41" s="65"/>
      <c r="BC41" s="65"/>
      <c r="BD41" s="64">
        <v>0</v>
      </c>
      <c r="BE41" s="67">
        <v>0</v>
      </c>
      <c r="BF41" s="67">
        <v>0</v>
      </c>
      <c r="BG41" s="67">
        <v>0</v>
      </c>
      <c r="BH41" s="88" t="s">
        <v>101</v>
      </c>
      <c r="BI41" s="88" t="s">
        <v>101</v>
      </c>
      <c r="BJ41" s="88" t="s">
        <v>101</v>
      </c>
      <c r="BK41" s="67"/>
      <c r="BL41" s="67"/>
      <c r="BM41" s="64">
        <v>0</v>
      </c>
      <c r="BN41" s="67"/>
      <c r="BO41" s="67"/>
      <c r="BP41" s="64">
        <v>0</v>
      </c>
      <c r="BQ41" s="65"/>
      <c r="BR41" s="65"/>
      <c r="BS41" s="64">
        <v>0</v>
      </c>
      <c r="BT41" s="67">
        <v>0</v>
      </c>
      <c r="BU41" s="67">
        <v>0</v>
      </c>
      <c r="BV41" s="64">
        <v>0</v>
      </c>
      <c r="BW41" s="88" t="s">
        <v>101</v>
      </c>
      <c r="BX41" s="88" t="s">
        <v>101</v>
      </c>
      <c r="BY41" s="88" t="s">
        <v>101</v>
      </c>
      <c r="BZ41" s="64"/>
      <c r="CA41" s="64"/>
      <c r="CB41" s="64"/>
      <c r="CC41" s="64">
        <v>0</v>
      </c>
      <c r="CD41" s="64">
        <v>0</v>
      </c>
      <c r="CE41" s="64">
        <v>0</v>
      </c>
      <c r="CF41" s="64">
        <v>0</v>
      </c>
      <c r="CG41" s="64">
        <v>0</v>
      </c>
      <c r="CH41" s="64">
        <v>0</v>
      </c>
      <c r="CI41" s="67">
        <v>0</v>
      </c>
      <c r="CJ41" s="67">
        <v>0</v>
      </c>
      <c r="CK41" s="64">
        <v>0</v>
      </c>
      <c r="CL41" s="88" t="s">
        <v>101</v>
      </c>
      <c r="CM41" s="88" t="s">
        <v>101</v>
      </c>
      <c r="CN41" s="88" t="s">
        <v>101</v>
      </c>
      <c r="CO41" s="67"/>
      <c r="CP41" s="67"/>
      <c r="CQ41" s="64"/>
      <c r="CR41" s="67"/>
      <c r="CS41" s="67"/>
      <c r="CT41" s="64"/>
      <c r="CU41" s="65"/>
      <c r="CV41" s="65"/>
      <c r="CW41" s="64"/>
      <c r="CX41" s="67"/>
      <c r="CY41" s="67"/>
      <c r="CZ41" s="64"/>
      <c r="DA41" s="88"/>
      <c r="DB41" s="88"/>
      <c r="DC41" s="88"/>
      <c r="DD41" s="67"/>
      <c r="DE41" s="67"/>
      <c r="DF41" s="64">
        <v>0</v>
      </c>
      <c r="DG41" s="67"/>
      <c r="DH41" s="67"/>
      <c r="DI41" s="64">
        <v>0</v>
      </c>
      <c r="DJ41" s="65"/>
      <c r="DK41" s="65"/>
      <c r="DL41" s="65">
        <v>0</v>
      </c>
      <c r="DM41" s="67">
        <v>0</v>
      </c>
      <c r="DN41" s="67">
        <v>0</v>
      </c>
      <c r="DO41" s="64">
        <v>0</v>
      </c>
      <c r="DP41" s="88" t="s">
        <v>101</v>
      </c>
      <c r="DQ41" s="88" t="s">
        <v>101</v>
      </c>
      <c r="DR41" s="88" t="s">
        <v>101</v>
      </c>
      <c r="DS41" s="64">
        <v>0</v>
      </c>
      <c r="DT41" s="64">
        <v>0</v>
      </c>
      <c r="DU41" s="64">
        <v>0</v>
      </c>
      <c r="DV41" s="64">
        <v>0</v>
      </c>
      <c r="DW41" s="64">
        <v>0</v>
      </c>
      <c r="DX41" s="64">
        <v>0</v>
      </c>
      <c r="DY41" s="64">
        <v>0</v>
      </c>
      <c r="DZ41" s="64">
        <v>0</v>
      </c>
      <c r="EA41" s="64">
        <v>0</v>
      </c>
      <c r="EB41" s="67">
        <v>0</v>
      </c>
      <c r="EC41" s="67">
        <v>0</v>
      </c>
      <c r="ED41" s="64">
        <v>0</v>
      </c>
      <c r="EE41" s="88" t="s">
        <v>101</v>
      </c>
      <c r="EF41" s="88" t="s">
        <v>101</v>
      </c>
      <c r="EG41" s="88" t="s">
        <v>101</v>
      </c>
      <c r="EH41" s="79">
        <v>258059</v>
      </c>
      <c r="EI41" s="79">
        <v>220580</v>
      </c>
      <c r="EJ41" s="79">
        <v>478639</v>
      </c>
      <c r="EK41" s="64"/>
      <c r="EL41" s="64"/>
      <c r="EM41" s="64">
        <v>0</v>
      </c>
      <c r="EN41" s="64"/>
      <c r="EO41" s="64"/>
      <c r="EP41" s="64">
        <v>0</v>
      </c>
      <c r="EQ41" s="88">
        <v>0</v>
      </c>
      <c r="ER41" s="88">
        <v>0</v>
      </c>
      <c r="ES41" s="88">
        <v>0</v>
      </c>
      <c r="ET41" s="88">
        <v>0</v>
      </c>
      <c r="EU41" s="88">
        <v>0</v>
      </c>
      <c r="EV41" s="88">
        <v>0</v>
      </c>
      <c r="EW41" s="64">
        <v>0</v>
      </c>
      <c r="EX41" s="64">
        <v>0</v>
      </c>
      <c r="EY41" s="64">
        <v>0</v>
      </c>
      <c r="EZ41" s="64"/>
      <c r="FA41" s="64"/>
      <c r="FB41" s="64">
        <v>0</v>
      </c>
      <c r="FC41" s="64"/>
      <c r="FD41" s="64"/>
      <c r="FE41" s="64">
        <v>0</v>
      </c>
      <c r="FF41" s="88" t="e">
        <v>#DIV/0!</v>
      </c>
      <c r="FG41" s="88" t="e">
        <v>#DIV/0!</v>
      </c>
      <c r="FH41" s="88" t="e">
        <v>#DIV/0!</v>
      </c>
      <c r="FI41" s="88" t="e">
        <v>#DIV/0!</v>
      </c>
      <c r="FJ41" s="88" t="e">
        <v>#DIV/0!</v>
      </c>
      <c r="FK41" s="88" t="e">
        <v>#DIV/0!</v>
      </c>
      <c r="FL41" s="64">
        <v>0</v>
      </c>
      <c r="FM41" s="64">
        <v>0</v>
      </c>
      <c r="FN41" s="64">
        <v>0</v>
      </c>
      <c r="FO41" s="64"/>
      <c r="FP41" s="64"/>
      <c r="FQ41" s="64">
        <v>0</v>
      </c>
      <c r="FR41" s="64"/>
      <c r="FS41" s="64"/>
      <c r="FT41" s="64">
        <v>0</v>
      </c>
      <c r="FU41" s="88" t="e">
        <v>#DIV/0!</v>
      </c>
      <c r="FV41" s="88" t="e">
        <v>#DIV/0!</v>
      </c>
      <c r="FW41" s="88" t="e">
        <v>#DIV/0!</v>
      </c>
      <c r="FX41" s="88" t="e">
        <v>#DIV/0!</v>
      </c>
      <c r="FY41" s="88" t="e">
        <v>#DIV/0!</v>
      </c>
      <c r="FZ41" s="88" t="e">
        <v>#DIV/0!</v>
      </c>
    </row>
    <row r="42" spans="1:182" ht="29.25" customHeight="1">
      <c r="A42" s="105">
        <v>33</v>
      </c>
      <c r="B42" s="136" t="s">
        <v>60</v>
      </c>
      <c r="C42" s="106">
        <v>1954</v>
      </c>
      <c r="D42" s="106">
        <v>814</v>
      </c>
      <c r="E42" s="107">
        <v>2768</v>
      </c>
      <c r="F42" s="106">
        <v>1654</v>
      </c>
      <c r="G42" s="106">
        <v>480</v>
      </c>
      <c r="H42" s="108">
        <v>2134</v>
      </c>
      <c r="I42" s="109"/>
      <c r="J42" s="109"/>
      <c r="K42" s="110">
        <v>0</v>
      </c>
      <c r="L42" s="106">
        <v>1654</v>
      </c>
      <c r="M42" s="106">
        <v>480</v>
      </c>
      <c r="N42" s="106">
        <v>2134</v>
      </c>
      <c r="O42" s="111">
        <v>84.64687819856704</v>
      </c>
      <c r="P42" s="111">
        <v>58.96805896805897</v>
      </c>
      <c r="Q42" s="111">
        <v>77.09537572254335</v>
      </c>
      <c r="R42" s="106">
        <v>18</v>
      </c>
      <c r="S42" s="106">
        <v>0</v>
      </c>
      <c r="T42" s="108">
        <v>18</v>
      </c>
      <c r="U42" s="106">
        <v>17</v>
      </c>
      <c r="V42" s="106">
        <v>0</v>
      </c>
      <c r="W42" s="108">
        <v>17</v>
      </c>
      <c r="X42" s="109"/>
      <c r="Y42" s="109"/>
      <c r="Z42" s="112">
        <v>0</v>
      </c>
      <c r="AA42" s="106">
        <v>17</v>
      </c>
      <c r="AB42" s="106">
        <v>0</v>
      </c>
      <c r="AC42" s="108">
        <v>17</v>
      </c>
      <c r="AD42" s="111">
        <v>94.44444444444444</v>
      </c>
      <c r="AE42" s="111" t="s">
        <v>101</v>
      </c>
      <c r="AF42" s="111">
        <v>94.44444444444444</v>
      </c>
      <c r="AG42" s="108">
        <v>1972</v>
      </c>
      <c r="AH42" s="108">
        <v>814</v>
      </c>
      <c r="AI42" s="108">
        <v>2786</v>
      </c>
      <c r="AJ42" s="108">
        <v>1671</v>
      </c>
      <c r="AK42" s="108">
        <v>480</v>
      </c>
      <c r="AL42" s="108">
        <v>2151</v>
      </c>
      <c r="AM42" s="112">
        <v>0</v>
      </c>
      <c r="AN42" s="112">
        <v>0</v>
      </c>
      <c r="AO42" s="112">
        <v>0</v>
      </c>
      <c r="AP42" s="106">
        <v>1671</v>
      </c>
      <c r="AQ42" s="106">
        <v>480</v>
      </c>
      <c r="AR42" s="108">
        <v>2151</v>
      </c>
      <c r="AS42" s="111">
        <v>84.73630831643003</v>
      </c>
      <c r="AT42" s="111">
        <v>58.96805896805897</v>
      </c>
      <c r="AU42" s="111">
        <v>77.20746590093324</v>
      </c>
      <c r="AV42" s="68"/>
      <c r="AW42" s="113"/>
      <c r="AX42" s="112">
        <v>0</v>
      </c>
      <c r="AY42" s="69"/>
      <c r="AZ42" s="113"/>
      <c r="BA42" s="110">
        <v>0</v>
      </c>
      <c r="BB42" s="109"/>
      <c r="BC42" s="109"/>
      <c r="BD42" s="112">
        <v>0</v>
      </c>
      <c r="BE42" s="113">
        <v>0</v>
      </c>
      <c r="BF42" s="113">
        <v>0</v>
      </c>
      <c r="BG42" s="113">
        <v>0</v>
      </c>
      <c r="BH42" s="114" t="s">
        <v>101</v>
      </c>
      <c r="BI42" s="114" t="s">
        <v>101</v>
      </c>
      <c r="BJ42" s="114" t="s">
        <v>101</v>
      </c>
      <c r="BK42" s="113"/>
      <c r="BL42" s="113"/>
      <c r="BM42" s="112">
        <v>0</v>
      </c>
      <c r="BN42" s="113"/>
      <c r="BO42" s="113"/>
      <c r="BP42" s="112">
        <v>0</v>
      </c>
      <c r="BQ42" s="109"/>
      <c r="BR42" s="109"/>
      <c r="BS42" s="112">
        <v>0</v>
      </c>
      <c r="BT42" s="113">
        <v>0</v>
      </c>
      <c r="BU42" s="113">
        <v>0</v>
      </c>
      <c r="BV42" s="112">
        <v>0</v>
      </c>
      <c r="BW42" s="114" t="s">
        <v>101</v>
      </c>
      <c r="BX42" s="114" t="s">
        <v>101</v>
      </c>
      <c r="BY42" s="114" t="s">
        <v>101</v>
      </c>
      <c r="BZ42" s="112">
        <v>0</v>
      </c>
      <c r="CA42" s="112">
        <v>0</v>
      </c>
      <c r="CB42" s="112">
        <v>0</v>
      </c>
      <c r="CC42" s="112">
        <v>0</v>
      </c>
      <c r="CD42" s="112">
        <v>0</v>
      </c>
      <c r="CE42" s="112">
        <v>0</v>
      </c>
      <c r="CF42" s="112">
        <v>0</v>
      </c>
      <c r="CG42" s="112">
        <v>0</v>
      </c>
      <c r="CH42" s="112">
        <v>0</v>
      </c>
      <c r="CI42" s="113">
        <v>0</v>
      </c>
      <c r="CJ42" s="113">
        <v>0</v>
      </c>
      <c r="CK42" s="112">
        <v>0</v>
      </c>
      <c r="CL42" s="114" t="s">
        <v>101</v>
      </c>
      <c r="CM42" s="114" t="s">
        <v>101</v>
      </c>
      <c r="CN42" s="114" t="s">
        <v>101</v>
      </c>
      <c r="CO42" s="113"/>
      <c r="CP42" s="113"/>
      <c r="CQ42" s="112">
        <v>0</v>
      </c>
      <c r="CR42" s="69"/>
      <c r="CS42" s="113"/>
      <c r="CT42" s="112">
        <v>0</v>
      </c>
      <c r="CU42" s="109"/>
      <c r="CV42" s="109"/>
      <c r="CW42" s="112">
        <v>0</v>
      </c>
      <c r="CX42" s="113">
        <v>0</v>
      </c>
      <c r="CY42" s="113">
        <v>0</v>
      </c>
      <c r="CZ42" s="112">
        <v>0</v>
      </c>
      <c r="DA42" s="114" t="s">
        <v>101</v>
      </c>
      <c r="DB42" s="114" t="s">
        <v>101</v>
      </c>
      <c r="DC42" s="114" t="s">
        <v>101</v>
      </c>
      <c r="DD42" s="113"/>
      <c r="DE42" s="113"/>
      <c r="DF42" s="112">
        <v>0</v>
      </c>
      <c r="DG42" s="113"/>
      <c r="DH42" s="113"/>
      <c r="DI42" s="112">
        <v>0</v>
      </c>
      <c r="DJ42" s="109"/>
      <c r="DK42" s="109"/>
      <c r="DL42" s="109">
        <v>0</v>
      </c>
      <c r="DM42" s="113">
        <v>0</v>
      </c>
      <c r="DN42" s="113">
        <v>0</v>
      </c>
      <c r="DO42" s="112">
        <v>0</v>
      </c>
      <c r="DP42" s="114" t="s">
        <v>101</v>
      </c>
      <c r="DQ42" s="114" t="s">
        <v>101</v>
      </c>
      <c r="DR42" s="114" t="s">
        <v>101</v>
      </c>
      <c r="DS42" s="112">
        <v>0</v>
      </c>
      <c r="DT42" s="112">
        <v>0</v>
      </c>
      <c r="DU42" s="112">
        <v>0</v>
      </c>
      <c r="DV42" s="112">
        <v>0</v>
      </c>
      <c r="DW42" s="112">
        <v>0</v>
      </c>
      <c r="DX42" s="112">
        <v>0</v>
      </c>
      <c r="DY42" s="112">
        <v>0</v>
      </c>
      <c r="DZ42" s="112">
        <v>0</v>
      </c>
      <c r="EA42" s="112">
        <v>0</v>
      </c>
      <c r="EB42" s="113">
        <v>0</v>
      </c>
      <c r="EC42" s="113">
        <v>0</v>
      </c>
      <c r="ED42" s="112">
        <v>0</v>
      </c>
      <c r="EE42" s="114" t="s">
        <v>101</v>
      </c>
      <c r="EF42" s="114" t="s">
        <v>101</v>
      </c>
      <c r="EG42" s="114" t="s">
        <v>101</v>
      </c>
      <c r="EH42" s="115">
        <v>1671</v>
      </c>
      <c r="EI42" s="115">
        <v>480</v>
      </c>
      <c r="EJ42" s="115">
        <v>2151</v>
      </c>
      <c r="EK42" s="116">
        <v>37</v>
      </c>
      <c r="EL42" s="116">
        <v>1</v>
      </c>
      <c r="EM42" s="115">
        <v>38</v>
      </c>
      <c r="EN42" s="115">
        <v>402</v>
      </c>
      <c r="EO42" s="115">
        <v>25</v>
      </c>
      <c r="EP42" s="115">
        <v>427</v>
      </c>
      <c r="EQ42" s="117">
        <v>2.2142429682824654</v>
      </c>
      <c r="ER42" s="117">
        <v>0.20833333333333334</v>
      </c>
      <c r="ES42" s="117">
        <v>1.7666201766620175</v>
      </c>
      <c r="ET42" s="117">
        <v>24.057450628366247</v>
      </c>
      <c r="EU42" s="117">
        <v>5.208333333333334</v>
      </c>
      <c r="EV42" s="117">
        <v>19.851231985123196</v>
      </c>
      <c r="EW42" s="112">
        <v>0</v>
      </c>
      <c r="EX42" s="112">
        <v>0</v>
      </c>
      <c r="EY42" s="112">
        <v>0</v>
      </c>
      <c r="EZ42" s="112"/>
      <c r="FA42" s="112"/>
      <c r="FB42" s="112">
        <v>0</v>
      </c>
      <c r="FC42" s="112"/>
      <c r="FD42" s="112"/>
      <c r="FE42" s="112">
        <v>0</v>
      </c>
      <c r="FF42" s="114" t="e">
        <v>#DIV/0!</v>
      </c>
      <c r="FG42" s="114" t="e">
        <v>#DIV/0!</v>
      </c>
      <c r="FH42" s="114" t="e">
        <v>#DIV/0!</v>
      </c>
      <c r="FI42" s="114" t="e">
        <v>#DIV/0!</v>
      </c>
      <c r="FJ42" s="114" t="e">
        <v>#DIV/0!</v>
      </c>
      <c r="FK42" s="114" t="e">
        <v>#DIV/0!</v>
      </c>
      <c r="FL42" s="112">
        <v>0</v>
      </c>
      <c r="FM42" s="112">
        <v>0</v>
      </c>
      <c r="FN42" s="112">
        <v>0</v>
      </c>
      <c r="FO42" s="112"/>
      <c r="FP42" s="112"/>
      <c r="FQ42" s="112">
        <v>0</v>
      </c>
      <c r="FR42" s="112"/>
      <c r="FS42" s="112"/>
      <c r="FT42" s="112">
        <v>0</v>
      </c>
      <c r="FU42" s="114" t="e">
        <v>#DIV/0!</v>
      </c>
      <c r="FV42" s="114" t="e">
        <v>#DIV/0!</v>
      </c>
      <c r="FW42" s="114" t="e">
        <v>#DIV/0!</v>
      </c>
      <c r="FX42" s="114" t="e">
        <v>#DIV/0!</v>
      </c>
      <c r="FY42" s="114" t="e">
        <v>#DIV/0!</v>
      </c>
      <c r="FZ42" s="114" t="e">
        <v>#DIV/0!</v>
      </c>
    </row>
    <row r="43" spans="1:256" s="22" customFormat="1" ht="14.25" customHeight="1">
      <c r="A43" s="184" t="s">
        <v>7</v>
      </c>
      <c r="B43" s="184"/>
      <c r="C43" s="21">
        <f aca="true" t="shared" si="27" ref="C43:N43">SUM(C9:C42)</f>
        <v>6201600</v>
      </c>
      <c r="D43" s="21">
        <f t="shared" si="27"/>
        <v>5005395</v>
      </c>
      <c r="E43" s="21">
        <f t="shared" si="27"/>
        <v>11206995</v>
      </c>
      <c r="F43" s="21">
        <f t="shared" si="27"/>
        <v>4692120</v>
      </c>
      <c r="G43" s="21">
        <f t="shared" si="27"/>
        <v>4194428</v>
      </c>
      <c r="H43" s="21">
        <f t="shared" si="27"/>
        <v>8886548</v>
      </c>
      <c r="I43" s="21">
        <f t="shared" si="27"/>
        <v>166352</v>
      </c>
      <c r="J43" s="21">
        <f t="shared" si="27"/>
        <v>112671</v>
      </c>
      <c r="K43" s="21">
        <f t="shared" si="27"/>
        <v>279023</v>
      </c>
      <c r="L43" s="21">
        <f t="shared" si="27"/>
        <v>4858472</v>
      </c>
      <c r="M43" s="21">
        <f t="shared" si="27"/>
        <v>4307099</v>
      </c>
      <c r="N43" s="21">
        <f t="shared" si="27"/>
        <v>9165571</v>
      </c>
      <c r="O43" s="102">
        <f>L43/C43*100</f>
        <v>78.3422342621259</v>
      </c>
      <c r="P43" s="102">
        <f>M43/D43*100</f>
        <v>86.04913298550863</v>
      </c>
      <c r="Q43" s="102">
        <f>N43/E43*100</f>
        <v>81.78437663262989</v>
      </c>
      <c r="R43" s="21">
        <f aca="true" t="shared" si="28" ref="R43:AC43">SUM(R9:R42)</f>
        <v>679705</v>
      </c>
      <c r="S43" s="21">
        <f t="shared" si="28"/>
        <v>393283</v>
      </c>
      <c r="T43" s="21">
        <f t="shared" si="28"/>
        <v>1074272</v>
      </c>
      <c r="U43" s="21">
        <f t="shared" si="28"/>
        <v>248970</v>
      </c>
      <c r="V43" s="21">
        <f t="shared" si="28"/>
        <v>162460</v>
      </c>
      <c r="W43" s="21">
        <f t="shared" si="28"/>
        <v>412282</v>
      </c>
      <c r="X43" s="21">
        <f t="shared" si="28"/>
        <v>92189</v>
      </c>
      <c r="Y43" s="21">
        <f t="shared" si="28"/>
        <v>66973</v>
      </c>
      <c r="Z43" s="21">
        <f t="shared" si="28"/>
        <v>159162</v>
      </c>
      <c r="AA43" s="21">
        <f t="shared" si="28"/>
        <v>341159</v>
      </c>
      <c r="AB43" s="21">
        <f t="shared" si="28"/>
        <v>229433</v>
      </c>
      <c r="AC43" s="21">
        <f t="shared" si="28"/>
        <v>571444</v>
      </c>
      <c r="AD43" s="102">
        <f>IF(R43=0,"",AA43/R43*100)</f>
        <v>50.19221574065219</v>
      </c>
      <c r="AE43" s="102">
        <f>IF(S43=0,"",AB43/S43*100)</f>
        <v>58.33788900105014</v>
      </c>
      <c r="AF43" s="102">
        <f>IF(T43=0,"",AC43/T43*100)</f>
        <v>53.193604599207646</v>
      </c>
      <c r="AG43" s="21">
        <f aca="true" t="shared" si="29" ref="AG43:AR43">SUM(AG9:AG42)</f>
        <v>6881305</v>
      </c>
      <c r="AH43" s="21">
        <f t="shared" si="29"/>
        <v>5398678</v>
      </c>
      <c r="AI43" s="21">
        <f t="shared" si="29"/>
        <v>12281267</v>
      </c>
      <c r="AJ43" s="21">
        <f t="shared" si="29"/>
        <v>4941090</v>
      </c>
      <c r="AK43" s="21">
        <f t="shared" si="29"/>
        <v>4356888</v>
      </c>
      <c r="AL43" s="21">
        <f t="shared" si="29"/>
        <v>9298830</v>
      </c>
      <c r="AM43" s="21">
        <f t="shared" si="29"/>
        <v>258541</v>
      </c>
      <c r="AN43" s="21">
        <f t="shared" si="29"/>
        <v>179644</v>
      </c>
      <c r="AO43" s="21">
        <f t="shared" si="29"/>
        <v>438185</v>
      </c>
      <c r="AP43" s="21">
        <f t="shared" si="29"/>
        <v>5199631</v>
      </c>
      <c r="AQ43" s="21">
        <f t="shared" si="29"/>
        <v>4536532</v>
      </c>
      <c r="AR43" s="21">
        <f t="shared" si="29"/>
        <v>9737015</v>
      </c>
      <c r="AS43" s="102">
        <f>IF(AG43=0,"",AP43/AG43*100)</f>
        <v>75.56169941602646</v>
      </c>
      <c r="AT43" s="102">
        <f>IF(AH43=0,"",AQ43/AH43*100)</f>
        <v>84.03042374447966</v>
      </c>
      <c r="AU43" s="102">
        <f>IF(AI43=0,"",AR43/AI43*100)</f>
        <v>79.28347295112141</v>
      </c>
      <c r="AV43" s="21">
        <f aca="true" t="shared" si="30" ref="AV43:BG43">SUM(AV9:AV42)</f>
        <v>878073</v>
      </c>
      <c r="AW43" s="21">
        <f t="shared" si="30"/>
        <v>695217</v>
      </c>
      <c r="AX43" s="21">
        <f t="shared" si="30"/>
        <v>1573290</v>
      </c>
      <c r="AY43" s="21">
        <f t="shared" si="30"/>
        <v>622813</v>
      </c>
      <c r="AZ43" s="21">
        <f t="shared" si="30"/>
        <v>564190</v>
      </c>
      <c r="BA43" s="21">
        <f t="shared" si="30"/>
        <v>1187003</v>
      </c>
      <c r="BB43" s="21">
        <f t="shared" si="30"/>
        <v>26200</v>
      </c>
      <c r="BC43" s="21">
        <f t="shared" si="30"/>
        <v>19352</v>
      </c>
      <c r="BD43" s="21">
        <f t="shared" si="30"/>
        <v>45552</v>
      </c>
      <c r="BE43" s="21">
        <f t="shared" si="30"/>
        <v>649013</v>
      </c>
      <c r="BF43" s="21">
        <f t="shared" si="30"/>
        <v>583542</v>
      </c>
      <c r="BG43" s="21">
        <f t="shared" si="30"/>
        <v>1232555</v>
      </c>
      <c r="BH43" s="102">
        <f>IF(AV43=0,"",BE43/AV43*100)</f>
        <v>73.91333066840684</v>
      </c>
      <c r="BI43" s="102">
        <f>IF(AW43=0,"",BF43/AW43*100)</f>
        <v>83.93667013321021</v>
      </c>
      <c r="BJ43" s="102">
        <f>IF(AX43=0,"",BG43/AX43*100)</f>
        <v>78.34251790833223</v>
      </c>
      <c r="BK43" s="21">
        <f aca="true" t="shared" si="31" ref="BK43:BV43">SUM(BK9:BK42)</f>
        <v>113591</v>
      </c>
      <c r="BL43" s="21">
        <f t="shared" si="31"/>
        <v>64989</v>
      </c>
      <c r="BM43" s="21">
        <f t="shared" si="31"/>
        <v>178580</v>
      </c>
      <c r="BN43" s="21">
        <f t="shared" si="31"/>
        <v>36595</v>
      </c>
      <c r="BO43" s="21">
        <f t="shared" si="31"/>
        <v>20879</v>
      </c>
      <c r="BP43" s="21">
        <f t="shared" si="31"/>
        <v>57474</v>
      </c>
      <c r="BQ43" s="21">
        <f t="shared" si="31"/>
        <v>16839</v>
      </c>
      <c r="BR43" s="21">
        <f t="shared" si="31"/>
        <v>13404</v>
      </c>
      <c r="BS43" s="21">
        <f t="shared" si="31"/>
        <v>30243</v>
      </c>
      <c r="BT43" s="21">
        <f t="shared" si="31"/>
        <v>53434</v>
      </c>
      <c r="BU43" s="21">
        <f t="shared" si="31"/>
        <v>34283</v>
      </c>
      <c r="BV43" s="21">
        <f t="shared" si="31"/>
        <v>87717</v>
      </c>
      <c r="BW43" s="102">
        <f>IF(BK43=0,"",BT43/BK43*100)</f>
        <v>47.04069864689984</v>
      </c>
      <c r="BX43" s="102">
        <f>IF(BL43=0,"",BU43/BL43*100)</f>
        <v>52.75200418532368</v>
      </c>
      <c r="BY43" s="102">
        <f>IF(BM43=0,"",BV43/BM43*100)</f>
        <v>49.119162280210546</v>
      </c>
      <c r="BZ43" s="21">
        <f aca="true" t="shared" si="32" ref="BZ43:CK43">SUM(BZ9:BZ42)</f>
        <v>991664</v>
      </c>
      <c r="CA43" s="21">
        <f t="shared" si="32"/>
        <v>760206</v>
      </c>
      <c r="CB43" s="21">
        <f t="shared" si="32"/>
        <v>1751870</v>
      </c>
      <c r="CC43" s="21">
        <f t="shared" si="32"/>
        <v>659408</v>
      </c>
      <c r="CD43" s="21">
        <f t="shared" si="32"/>
        <v>585069</v>
      </c>
      <c r="CE43" s="21">
        <f t="shared" si="32"/>
        <v>1244477</v>
      </c>
      <c r="CF43" s="21">
        <f t="shared" si="32"/>
        <v>43039</v>
      </c>
      <c r="CG43" s="21">
        <f t="shared" si="32"/>
        <v>32756</v>
      </c>
      <c r="CH43" s="21">
        <f t="shared" si="32"/>
        <v>75795</v>
      </c>
      <c r="CI43" s="21">
        <f t="shared" si="32"/>
        <v>702447</v>
      </c>
      <c r="CJ43" s="21">
        <f t="shared" si="32"/>
        <v>617825</v>
      </c>
      <c r="CK43" s="21">
        <f t="shared" si="32"/>
        <v>1320272</v>
      </c>
      <c r="CL43" s="102">
        <f>IF(BZ43=0,"",CI43/BZ43*100)</f>
        <v>70.83518207780054</v>
      </c>
      <c r="CM43" s="102">
        <f>IF(CA43=0,"",CJ43/CA43*100)</f>
        <v>81.27073451143507</v>
      </c>
      <c r="CN43" s="102">
        <f>IF(CB43=0,"",CK43/CB43*100)</f>
        <v>75.36358291425734</v>
      </c>
      <c r="CO43" s="21">
        <f aca="true" t="shared" si="33" ref="CO43:CZ43">SUM(CO9:CO42)</f>
        <v>326631</v>
      </c>
      <c r="CP43" s="21">
        <f t="shared" si="33"/>
        <v>249326</v>
      </c>
      <c r="CQ43" s="21">
        <f t="shared" si="33"/>
        <v>575957</v>
      </c>
      <c r="CR43" s="21">
        <f t="shared" si="33"/>
        <v>217825</v>
      </c>
      <c r="CS43" s="21">
        <f t="shared" si="33"/>
        <v>178859</v>
      </c>
      <c r="CT43" s="21">
        <f t="shared" si="33"/>
        <v>396684</v>
      </c>
      <c r="CU43" s="21">
        <f t="shared" si="33"/>
        <v>13435</v>
      </c>
      <c r="CV43" s="21">
        <f t="shared" si="33"/>
        <v>10392</v>
      </c>
      <c r="CW43" s="21">
        <f t="shared" si="33"/>
        <v>23827</v>
      </c>
      <c r="CX43" s="21">
        <f t="shared" si="33"/>
        <v>231260</v>
      </c>
      <c r="CY43" s="21">
        <f t="shared" si="33"/>
        <v>189251</v>
      </c>
      <c r="CZ43" s="21">
        <f t="shared" si="33"/>
        <v>420511</v>
      </c>
      <c r="DA43" s="102">
        <f>IF(CO43=0,"",CX43/CO43*100)</f>
        <v>70.80160793066182</v>
      </c>
      <c r="DB43" s="102">
        <f>IF(CP43=0,"",CY43/CP43*100)</f>
        <v>75.90503998780713</v>
      </c>
      <c r="DC43" s="102">
        <f>IF(CQ43=0,"",CZ43/CQ43*100)</f>
        <v>73.0108324058914</v>
      </c>
      <c r="DD43" s="21">
        <f aca="true" t="shared" si="34" ref="DD43:DO43">SUM(DD9:DD42)</f>
        <v>59317</v>
      </c>
      <c r="DE43" s="21">
        <f t="shared" si="34"/>
        <v>39814</v>
      </c>
      <c r="DF43" s="21">
        <f t="shared" si="34"/>
        <v>99131</v>
      </c>
      <c r="DG43" s="21">
        <f t="shared" si="34"/>
        <v>19965</v>
      </c>
      <c r="DH43" s="21">
        <f t="shared" si="34"/>
        <v>14490</v>
      </c>
      <c r="DI43" s="21">
        <f t="shared" si="34"/>
        <v>34455</v>
      </c>
      <c r="DJ43" s="21">
        <f t="shared" si="34"/>
        <v>5733</v>
      </c>
      <c r="DK43" s="21">
        <f t="shared" si="34"/>
        <v>4507</v>
      </c>
      <c r="DL43" s="21">
        <f t="shared" si="34"/>
        <v>10240</v>
      </c>
      <c r="DM43" s="21">
        <f t="shared" si="34"/>
        <v>25698</v>
      </c>
      <c r="DN43" s="21">
        <f t="shared" si="34"/>
        <v>18997</v>
      </c>
      <c r="DO43" s="21">
        <f t="shared" si="34"/>
        <v>44695</v>
      </c>
      <c r="DP43" s="102">
        <f>IF(DD43=0,"",DM43/DD43*100)</f>
        <v>43.32316199403207</v>
      </c>
      <c r="DQ43" s="102">
        <f>IF(DE43=0,"",DN43/DE43*100)</f>
        <v>47.71437182900487</v>
      </c>
      <c r="DR43" s="102">
        <f>IF(DF43=0,"",DO43/DF43*100)</f>
        <v>45.086804329624435</v>
      </c>
      <c r="DS43" s="21">
        <f aca="true" t="shared" si="35" ref="DS43:ED43">SUM(DS9:DS42)</f>
        <v>385948</v>
      </c>
      <c r="DT43" s="21">
        <f t="shared" si="35"/>
        <v>289140</v>
      </c>
      <c r="DU43" s="21">
        <f t="shared" si="35"/>
        <v>675088</v>
      </c>
      <c r="DV43" s="21">
        <f t="shared" si="35"/>
        <v>237790</v>
      </c>
      <c r="DW43" s="21">
        <f t="shared" si="35"/>
        <v>193349</v>
      </c>
      <c r="DX43" s="21">
        <f t="shared" si="35"/>
        <v>431139</v>
      </c>
      <c r="DY43" s="21">
        <f t="shared" si="35"/>
        <v>19168</v>
      </c>
      <c r="DZ43" s="21">
        <f t="shared" si="35"/>
        <v>14899</v>
      </c>
      <c r="EA43" s="21">
        <f t="shared" si="35"/>
        <v>34067</v>
      </c>
      <c r="EB43" s="21">
        <f t="shared" si="35"/>
        <v>256958</v>
      </c>
      <c r="EC43" s="21">
        <f t="shared" si="35"/>
        <v>208248</v>
      </c>
      <c r="ED43" s="21">
        <f t="shared" si="35"/>
        <v>465206</v>
      </c>
      <c r="EE43" s="102">
        <f>IF(DS43=0,"",EB43/DS43*100)</f>
        <v>66.57839916258149</v>
      </c>
      <c r="EF43" s="102">
        <f>IF(DT43=0,"",EC43/DT43*100)</f>
        <v>72.02324133637684</v>
      </c>
      <c r="EG43" s="102">
        <f>IF(DU43=0,"",ED43/DU43*100)</f>
        <v>68.91042352996942</v>
      </c>
      <c r="EH43" s="21">
        <f aca="true" t="shared" si="36" ref="EH43:EP43">SUM(EH9:EH42)</f>
        <v>5199631</v>
      </c>
      <c r="EI43" s="21">
        <f t="shared" si="36"/>
        <v>4536532</v>
      </c>
      <c r="EJ43" s="21">
        <f t="shared" si="36"/>
        <v>9737015</v>
      </c>
      <c r="EK43" s="21">
        <f t="shared" si="36"/>
        <v>342793</v>
      </c>
      <c r="EL43" s="21">
        <f t="shared" si="36"/>
        <v>420320</v>
      </c>
      <c r="EM43" s="21">
        <f t="shared" si="36"/>
        <v>773027</v>
      </c>
      <c r="EN43" s="21">
        <f t="shared" si="36"/>
        <v>1350964</v>
      </c>
      <c r="EO43" s="21">
        <f t="shared" si="36"/>
        <v>1412938</v>
      </c>
      <c r="EP43" s="21">
        <f t="shared" si="36"/>
        <v>2813540</v>
      </c>
      <c r="EQ43" s="102">
        <f>EK43/EH43%</f>
        <v>6.592640900863927</v>
      </c>
      <c r="ER43" s="102">
        <f>EL43/EI43%</f>
        <v>9.265227270522946</v>
      </c>
      <c r="ES43" s="102">
        <f>EM43/EJ43%</f>
        <v>7.939055244343365</v>
      </c>
      <c r="ET43" s="102">
        <f>EN43/EH43%</f>
        <v>25.981920640137734</v>
      </c>
      <c r="EU43" s="102">
        <f>EO43/EI43%</f>
        <v>31.14577390835114</v>
      </c>
      <c r="EV43" s="102">
        <f>EP43/EJ43%</f>
        <v>28.895303129347138</v>
      </c>
      <c r="EW43" s="21">
        <f aca="true" t="shared" si="37" ref="EW43:FE43">SUM(EW9:EW42)</f>
        <v>702447</v>
      </c>
      <c r="EX43" s="21">
        <f t="shared" si="37"/>
        <v>617825</v>
      </c>
      <c r="EY43" s="21">
        <f t="shared" si="37"/>
        <v>1320272</v>
      </c>
      <c r="EZ43" s="21">
        <f t="shared" si="37"/>
        <v>23320</v>
      </c>
      <c r="FA43" s="21">
        <f t="shared" si="37"/>
        <v>28084</v>
      </c>
      <c r="FB43" s="21">
        <f t="shared" si="37"/>
        <v>52090</v>
      </c>
      <c r="FC43" s="21">
        <f t="shared" si="37"/>
        <v>168770</v>
      </c>
      <c r="FD43" s="21">
        <f t="shared" si="37"/>
        <v>180574</v>
      </c>
      <c r="FE43" s="21">
        <f t="shared" si="37"/>
        <v>354129</v>
      </c>
      <c r="FF43" s="102">
        <f>EZ43/EW43%</f>
        <v>3.3198234172827275</v>
      </c>
      <c r="FG43" s="102">
        <f>FA43/EX43%</f>
        <v>4.545623760773682</v>
      </c>
      <c r="FH43" s="102">
        <f>FB43/EY43%</f>
        <v>3.945399129876268</v>
      </c>
      <c r="FI43" s="102">
        <f>FC43/EW43%</f>
        <v>24.026011926878468</v>
      </c>
      <c r="FJ43" s="102">
        <f>FD43/EX43%</f>
        <v>29.227370210010925</v>
      </c>
      <c r="FK43" s="102">
        <f>FE43/EY43%</f>
        <v>26.822427499787924</v>
      </c>
      <c r="FL43" s="21">
        <f aca="true" t="shared" si="38" ref="FL43:FT43">SUM(FL9:FL42)</f>
        <v>256958</v>
      </c>
      <c r="FM43" s="21">
        <f t="shared" si="38"/>
        <v>208248</v>
      </c>
      <c r="FN43" s="21">
        <f t="shared" si="38"/>
        <v>465206</v>
      </c>
      <c r="FO43" s="21">
        <f t="shared" si="38"/>
        <v>6090</v>
      </c>
      <c r="FP43" s="21">
        <f t="shared" si="38"/>
        <v>5873</v>
      </c>
      <c r="FQ43" s="21">
        <f t="shared" si="38"/>
        <v>12524</v>
      </c>
      <c r="FR43" s="21">
        <f t="shared" si="38"/>
        <v>36557</v>
      </c>
      <c r="FS43" s="21">
        <f t="shared" si="38"/>
        <v>32444</v>
      </c>
      <c r="FT43" s="21">
        <f t="shared" si="38"/>
        <v>75243</v>
      </c>
      <c r="FU43" s="102">
        <f>FO43/FL43%</f>
        <v>2.370037126689965</v>
      </c>
      <c r="FV43" s="102">
        <f>FP43/FM43%</f>
        <v>2.8201951519342323</v>
      </c>
      <c r="FW43" s="102">
        <f>FQ43/FN43%</f>
        <v>2.6921406860616584</v>
      </c>
      <c r="FX43" s="102">
        <f>FR43/FL43%</f>
        <v>14.22683862732431</v>
      </c>
      <c r="FY43" s="102">
        <f>FS43/FM43%</f>
        <v>15.579501363758595</v>
      </c>
      <c r="FZ43" s="102">
        <f>FT43/FN43%</f>
        <v>16.174125011285323</v>
      </c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23" customFormat="1" ht="15.75" customHeight="1">
      <c r="A44" s="103"/>
      <c r="B44" s="104"/>
      <c r="C44" s="75" t="s">
        <v>61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75" t="s">
        <v>61</v>
      </c>
      <c r="AG44" s="75" t="s">
        <v>61</v>
      </c>
      <c r="AV44" s="75" t="s">
        <v>78</v>
      </c>
      <c r="BK44" s="75" t="s">
        <v>99</v>
      </c>
      <c r="BZ44" s="75" t="s">
        <v>78</v>
      </c>
      <c r="CO44" s="75" t="s">
        <v>78</v>
      </c>
      <c r="DD44" s="75" t="s">
        <v>99</v>
      </c>
      <c r="DS44" s="75" t="s">
        <v>78</v>
      </c>
      <c r="EH44" s="75" t="s">
        <v>61</v>
      </c>
      <c r="EI44" s="45"/>
      <c r="EJ44" s="45"/>
      <c r="EW44" s="75" t="s">
        <v>61</v>
      </c>
      <c r="FL44" s="75" t="s">
        <v>61</v>
      </c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3:168" ht="14.25">
      <c r="C45" s="75" t="s">
        <v>78</v>
      </c>
      <c r="R45" s="75" t="s">
        <v>99</v>
      </c>
      <c r="AG45" s="75" t="s">
        <v>78</v>
      </c>
      <c r="AV45" s="75" t="s">
        <v>99</v>
      </c>
      <c r="BK45" s="76" t="s">
        <v>100</v>
      </c>
      <c r="BZ45" s="75" t="s">
        <v>99</v>
      </c>
      <c r="CA45" s="34"/>
      <c r="CB45" s="34"/>
      <c r="CI45" s="34"/>
      <c r="CJ45" s="34"/>
      <c r="CK45" s="34"/>
      <c r="CO45" s="75" t="s">
        <v>99</v>
      </c>
      <c r="DD45" s="76" t="s">
        <v>100</v>
      </c>
      <c r="DS45" s="75" t="s">
        <v>99</v>
      </c>
      <c r="DT45" s="34"/>
      <c r="DU45" s="34"/>
      <c r="EB45" s="34"/>
      <c r="EC45" s="34"/>
      <c r="ED45" s="34"/>
      <c r="EH45" s="75" t="s">
        <v>78</v>
      </c>
      <c r="EW45" s="75" t="s">
        <v>78</v>
      </c>
      <c r="FL45" s="75" t="s">
        <v>78</v>
      </c>
    </row>
    <row r="46" spans="3:182" ht="14.25">
      <c r="C46" s="75" t="s">
        <v>99</v>
      </c>
      <c r="R46" s="76" t="s">
        <v>100</v>
      </c>
      <c r="AG46" s="75" t="s">
        <v>99</v>
      </c>
      <c r="AV46" s="76" t="s">
        <v>100</v>
      </c>
      <c r="BK46" s="75"/>
      <c r="BZ46" s="76" t="s">
        <v>100</v>
      </c>
      <c r="CO46" s="76" t="s">
        <v>100</v>
      </c>
      <c r="DD46" s="75"/>
      <c r="DS46" s="76" t="s">
        <v>100</v>
      </c>
      <c r="EH46" s="75" t="s">
        <v>99</v>
      </c>
      <c r="EQ46" s="34"/>
      <c r="ER46" s="34"/>
      <c r="ES46" s="34"/>
      <c r="ET46" s="34"/>
      <c r="EU46" s="34"/>
      <c r="EV46" s="34"/>
      <c r="EW46" s="75" t="s">
        <v>99</v>
      </c>
      <c r="FF46" s="34"/>
      <c r="FG46" s="34"/>
      <c r="FH46" s="34"/>
      <c r="FI46" s="34"/>
      <c r="FJ46" s="34"/>
      <c r="FK46" s="34"/>
      <c r="FL46" s="75" t="s">
        <v>99</v>
      </c>
      <c r="FU46" s="34"/>
      <c r="FV46" s="34"/>
      <c r="FW46" s="34"/>
      <c r="FX46" s="34"/>
      <c r="FY46" s="34"/>
      <c r="FZ46" s="34"/>
    </row>
    <row r="47" spans="3:182" ht="14.25">
      <c r="C47" s="76" t="s">
        <v>100</v>
      </c>
      <c r="AG47" s="76" t="s">
        <v>100</v>
      </c>
      <c r="BK47" s="76"/>
      <c r="DD47" s="76"/>
      <c r="DS47" s="76"/>
      <c r="EH47" s="76" t="s">
        <v>79</v>
      </c>
      <c r="EQ47" s="34"/>
      <c r="ER47" s="34"/>
      <c r="ES47" s="34"/>
      <c r="ET47" s="34"/>
      <c r="EU47" s="34"/>
      <c r="EV47" s="34"/>
      <c r="EW47" s="76" t="s">
        <v>79</v>
      </c>
      <c r="FF47" s="34"/>
      <c r="FG47" s="34"/>
      <c r="FH47" s="34"/>
      <c r="FI47" s="34"/>
      <c r="FJ47" s="34"/>
      <c r="FK47" s="34"/>
      <c r="FL47" s="76" t="s">
        <v>79</v>
      </c>
      <c r="FU47" s="34"/>
      <c r="FV47" s="34"/>
      <c r="FW47" s="34"/>
      <c r="FX47" s="34"/>
      <c r="FY47" s="34"/>
      <c r="FZ47" s="34"/>
    </row>
    <row r="48" spans="63:168" ht="14.25">
      <c r="BK48" s="76"/>
      <c r="DD48" s="76"/>
      <c r="EH48" s="76" t="s">
        <v>100</v>
      </c>
      <c r="EW48" s="76" t="s">
        <v>100</v>
      </c>
      <c r="FL48" s="76" t="s">
        <v>100</v>
      </c>
    </row>
  </sheetData>
  <sheetProtection/>
  <protectedRanges>
    <protectedRange sqref="C10:D10" name="Range1"/>
    <protectedRange sqref="F35:G35 C14:D20 C22:D27 C29:D40" name="Range1_1"/>
    <protectedRange sqref="C12:D12" name="Range1_1_1"/>
    <protectedRange sqref="C21:D21" name="Range1_1_2"/>
    <protectedRange sqref="C13:D13" name="Range1_1_3"/>
    <protectedRange sqref="C28:D28" name="Range1_1_4"/>
  </protectedRanges>
  <mergeCells count="129">
    <mergeCell ref="A43:B43"/>
    <mergeCell ref="A11:B11"/>
    <mergeCell ref="C11:Q11"/>
    <mergeCell ref="R11:AF11"/>
    <mergeCell ref="AG11:AU11"/>
    <mergeCell ref="DS11:EG11"/>
    <mergeCell ref="DV4:ED4"/>
    <mergeCell ref="CO11:DC11"/>
    <mergeCell ref="DD11:DR11"/>
    <mergeCell ref="AV11:BJ11"/>
    <mergeCell ref="BK11:BY11"/>
    <mergeCell ref="BZ11:CN11"/>
    <mergeCell ref="CO8:DC8"/>
    <mergeCell ref="DD8:DR8"/>
    <mergeCell ref="DV5:DX5"/>
    <mergeCell ref="DS8:EG8"/>
    <mergeCell ref="BK8:BY8"/>
    <mergeCell ref="BZ8:CN8"/>
    <mergeCell ref="BB5:BD5"/>
    <mergeCell ref="BE5:BG5"/>
    <mergeCell ref="DY5:EA5"/>
    <mergeCell ref="CI5:CK5"/>
    <mergeCell ref="CX5:CZ5"/>
    <mergeCell ref="CL3:CN5"/>
    <mergeCell ref="DS4:DU5"/>
    <mergeCell ref="CC5:CE5"/>
    <mergeCell ref="DP3:DR5"/>
    <mergeCell ref="AJ4:AR4"/>
    <mergeCell ref="AM5:AO5"/>
    <mergeCell ref="CF5:CH5"/>
    <mergeCell ref="BW3:BY5"/>
    <mergeCell ref="BZ4:CB5"/>
    <mergeCell ref="BQ5:BS5"/>
    <mergeCell ref="BT5:BV5"/>
    <mergeCell ref="BZ3:CK3"/>
    <mergeCell ref="CC4:CK4"/>
    <mergeCell ref="AG3:AR3"/>
    <mergeCell ref="AS3:AU5"/>
    <mergeCell ref="AY4:BG4"/>
    <mergeCell ref="AY5:BA5"/>
    <mergeCell ref="BH3:BJ5"/>
    <mergeCell ref="BK3:BV3"/>
    <mergeCell ref="AV3:BG3"/>
    <mergeCell ref="BK4:BM5"/>
    <mergeCell ref="BN5:BP5"/>
    <mergeCell ref="BN4:BV4"/>
    <mergeCell ref="AJ5:AL5"/>
    <mergeCell ref="AG4:AI5"/>
    <mergeCell ref="A8:B8"/>
    <mergeCell ref="C8:Q8"/>
    <mergeCell ref="R8:AF8"/>
    <mergeCell ref="AG8:AU8"/>
    <mergeCell ref="AP5:AR5"/>
    <mergeCell ref="X5:Z5"/>
    <mergeCell ref="F4:N4"/>
    <mergeCell ref="O3:Q5"/>
    <mergeCell ref="AV8:BJ8"/>
    <mergeCell ref="A3:A6"/>
    <mergeCell ref="B3:B6"/>
    <mergeCell ref="C3:N3"/>
    <mergeCell ref="R3:AC3"/>
    <mergeCell ref="DD4:DF5"/>
    <mergeCell ref="AD3:AF5"/>
    <mergeCell ref="C4:E5"/>
    <mergeCell ref="R4:T5"/>
    <mergeCell ref="U4:AC4"/>
    <mergeCell ref="CR5:CT5"/>
    <mergeCell ref="CU5:CW5"/>
    <mergeCell ref="CO3:CZ3"/>
    <mergeCell ref="DG5:DI5"/>
    <mergeCell ref="CR4:CZ4"/>
    <mergeCell ref="DM5:DO5"/>
    <mergeCell ref="DJ5:DL5"/>
    <mergeCell ref="I5:K5"/>
    <mergeCell ref="L5:N5"/>
    <mergeCell ref="U5:W5"/>
    <mergeCell ref="R2:AF2"/>
    <mergeCell ref="CO2:DC2"/>
    <mergeCell ref="DD2:DR2"/>
    <mergeCell ref="AV4:AX5"/>
    <mergeCell ref="DA3:DC5"/>
    <mergeCell ref="DD3:DO3"/>
    <mergeCell ref="CO4:CQ5"/>
    <mergeCell ref="AA5:AC5"/>
    <mergeCell ref="CO1:DC1"/>
    <mergeCell ref="DD1:DR1"/>
    <mergeCell ref="DS1:EG1"/>
    <mergeCell ref="C2:Q2"/>
    <mergeCell ref="AG2:AU2"/>
    <mergeCell ref="AV2:BJ2"/>
    <mergeCell ref="BK2:BY2"/>
    <mergeCell ref="BZ2:CN2"/>
    <mergeCell ref="F5:H5"/>
    <mergeCell ref="EZ3:FE4"/>
    <mergeCell ref="FF3:FK4"/>
    <mergeCell ref="R1:AF1"/>
    <mergeCell ref="AG1:AU1"/>
    <mergeCell ref="AV1:BJ1"/>
    <mergeCell ref="BK1:BY1"/>
    <mergeCell ref="BZ1:CN1"/>
    <mergeCell ref="DS3:ED3"/>
    <mergeCell ref="EE3:EG5"/>
    <mergeCell ref="DG4:DO4"/>
    <mergeCell ref="FL2:FZ2"/>
    <mergeCell ref="EW2:FK2"/>
    <mergeCell ref="DS2:EG2"/>
    <mergeCell ref="EH3:EJ5"/>
    <mergeCell ref="EK5:EM5"/>
    <mergeCell ref="EN5:EP5"/>
    <mergeCell ref="EK3:EP4"/>
    <mergeCell ref="FO5:FQ5"/>
    <mergeCell ref="EQ3:EV4"/>
    <mergeCell ref="EW3:EY5"/>
    <mergeCell ref="FI5:FK5"/>
    <mergeCell ref="FR5:FT5"/>
    <mergeCell ref="EB5:ED5"/>
    <mergeCell ref="FL8:FZ8"/>
    <mergeCell ref="EW8:FK8"/>
    <mergeCell ref="EH8:EV8"/>
    <mergeCell ref="FU3:FZ4"/>
    <mergeCell ref="FU5:FW5"/>
    <mergeCell ref="FX5:FZ5"/>
    <mergeCell ref="FL3:FN5"/>
    <mergeCell ref="FO3:FT4"/>
    <mergeCell ref="EQ5:ES5"/>
    <mergeCell ref="ET5:EV5"/>
    <mergeCell ref="EZ5:FB5"/>
    <mergeCell ref="FC5:FE5"/>
    <mergeCell ref="FF5:FH5"/>
  </mergeCells>
  <printOptions horizontalCentered="1"/>
  <pageMargins left="0" right="0" top="0" bottom="0" header="0.31496062992125984" footer="0.15748031496062992"/>
  <pageSetup firstPageNumber="1" useFirstPageNumber="1" orientation="landscape" paperSize="9" scale="70" r:id="rId1"/>
  <headerFooter alignWithMargins="0">
    <oddFooter>&amp;C&amp;"Cambria,Regular"&amp;9XII-&amp;P</oddFooter>
  </headerFooter>
  <colBreaks count="11" manualBreakCount="11">
    <brk id="17" max="47" man="1"/>
    <brk id="32" max="47" man="1"/>
    <brk id="47" max="47" man="1"/>
    <brk id="62" max="47" man="1"/>
    <brk id="77" max="47" man="1"/>
    <brk id="92" max="47" man="1"/>
    <brk id="107" max="47" man="1"/>
    <brk id="122" max="47" man="1"/>
    <brk id="137" max="47" man="1"/>
    <brk id="152" max="47" man="1"/>
    <brk id="16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3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2" sqref="B12"/>
    </sheetView>
  </sheetViews>
  <sheetFormatPr defaultColWidth="9.140625" defaultRowHeight="12.75"/>
  <cols>
    <col min="1" max="1" width="4.28125" style="0" customWidth="1"/>
    <col min="2" max="2" width="24.421875" style="0" customWidth="1"/>
    <col min="3" max="20" width="8.7109375" style="0" customWidth="1"/>
    <col min="21" max="21" width="8.8515625" style="13" customWidth="1"/>
    <col min="22" max="22" width="8.140625" style="13" customWidth="1"/>
    <col min="23" max="23" width="8.8515625" style="13" customWidth="1"/>
    <col min="24" max="24" width="8.140625" style="13" customWidth="1"/>
    <col min="25" max="25" width="6.8515625" style="13" customWidth="1"/>
    <col min="26" max="27" width="8.140625" style="13" customWidth="1"/>
    <col min="28" max="28" width="7.00390625" style="13" customWidth="1"/>
    <col min="29" max="29" width="8.140625" style="13" customWidth="1"/>
    <col min="30" max="35" width="6.8515625" style="13" customWidth="1"/>
    <col min="36" max="36" width="8.8515625" style="13" customWidth="1"/>
    <col min="37" max="37" width="8.140625" style="13" customWidth="1"/>
    <col min="38" max="38" width="8.8515625" style="13" customWidth="1"/>
    <col min="39" max="39" width="8.140625" style="13" customWidth="1"/>
    <col min="40" max="40" width="6.8515625" style="13" customWidth="1"/>
    <col min="41" max="42" width="8.140625" style="13" customWidth="1"/>
    <col min="43" max="43" width="7.00390625" style="13" customWidth="1"/>
    <col min="44" max="44" width="8.140625" style="13" customWidth="1"/>
    <col min="45" max="50" width="6.8515625" style="13" customWidth="1"/>
    <col min="51" max="51" width="8.8515625" style="13" customWidth="1"/>
    <col min="52" max="52" width="8.140625" style="13" customWidth="1"/>
    <col min="53" max="53" width="8.8515625" style="13" customWidth="1"/>
    <col min="54" max="54" width="8.140625" style="13" customWidth="1"/>
    <col min="55" max="55" width="6.8515625" style="13" customWidth="1"/>
    <col min="56" max="57" width="8.140625" style="13" customWidth="1"/>
    <col min="58" max="58" width="7.00390625" style="13" customWidth="1"/>
    <col min="59" max="59" width="8.140625" style="13" customWidth="1"/>
    <col min="60" max="65" width="6.8515625" style="13" customWidth="1"/>
  </cols>
  <sheetData>
    <row r="1" spans="3:65" ht="23.25" customHeight="1">
      <c r="C1" s="36" t="s">
        <v>74</v>
      </c>
      <c r="O1" s="36"/>
      <c r="U1" s="36" t="s">
        <v>74</v>
      </c>
      <c r="V1" s="36"/>
      <c r="W1" s="36"/>
      <c r="AI1" s="36"/>
      <c r="AJ1" s="36" t="s">
        <v>74</v>
      </c>
      <c r="AK1" s="36"/>
      <c r="AL1" s="36"/>
      <c r="AX1" s="36"/>
      <c r="AY1" s="36" t="s">
        <v>74</v>
      </c>
      <c r="AZ1" s="36"/>
      <c r="BA1" s="36"/>
      <c r="BM1" s="36"/>
    </row>
    <row r="2" spans="1:65" s="1" customFormat="1" ht="30" customHeight="1">
      <c r="A2" s="35"/>
      <c r="B2" s="35"/>
      <c r="C2" s="40" t="s">
        <v>88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 t="s">
        <v>89</v>
      </c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41" t="s">
        <v>90</v>
      </c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41" t="s">
        <v>91</v>
      </c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</row>
    <row r="3" spans="1:65" s="3" customFormat="1" ht="19.5" customHeight="1">
      <c r="A3" s="181" t="s">
        <v>18</v>
      </c>
      <c r="B3" s="181" t="s">
        <v>0</v>
      </c>
      <c r="C3" s="185" t="s">
        <v>1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5" t="s">
        <v>1</v>
      </c>
      <c r="P3" s="186"/>
      <c r="Q3" s="186"/>
      <c r="R3" s="186"/>
      <c r="S3" s="186"/>
      <c r="T3" s="186"/>
      <c r="U3" s="161" t="s">
        <v>29</v>
      </c>
      <c r="V3" s="162"/>
      <c r="W3" s="163"/>
      <c r="X3" s="161" t="s">
        <v>30</v>
      </c>
      <c r="Y3" s="162"/>
      <c r="Z3" s="162"/>
      <c r="AA3" s="162"/>
      <c r="AB3" s="162"/>
      <c r="AC3" s="163"/>
      <c r="AD3" s="161" t="s">
        <v>28</v>
      </c>
      <c r="AE3" s="162"/>
      <c r="AF3" s="162"/>
      <c r="AG3" s="162"/>
      <c r="AH3" s="162"/>
      <c r="AI3" s="163"/>
      <c r="AJ3" s="161" t="s">
        <v>29</v>
      </c>
      <c r="AK3" s="162"/>
      <c r="AL3" s="163"/>
      <c r="AM3" s="161" t="s">
        <v>30</v>
      </c>
      <c r="AN3" s="162"/>
      <c r="AO3" s="162"/>
      <c r="AP3" s="162"/>
      <c r="AQ3" s="162"/>
      <c r="AR3" s="163"/>
      <c r="AS3" s="161" t="s">
        <v>28</v>
      </c>
      <c r="AT3" s="162"/>
      <c r="AU3" s="162"/>
      <c r="AV3" s="162"/>
      <c r="AW3" s="162"/>
      <c r="AX3" s="163"/>
      <c r="AY3" s="161" t="s">
        <v>29</v>
      </c>
      <c r="AZ3" s="162"/>
      <c r="BA3" s="163"/>
      <c r="BB3" s="161" t="s">
        <v>30</v>
      </c>
      <c r="BC3" s="162"/>
      <c r="BD3" s="162"/>
      <c r="BE3" s="162"/>
      <c r="BF3" s="162"/>
      <c r="BG3" s="163"/>
      <c r="BH3" s="161" t="s">
        <v>28</v>
      </c>
      <c r="BI3" s="162"/>
      <c r="BJ3" s="162"/>
      <c r="BK3" s="162"/>
      <c r="BL3" s="162"/>
      <c r="BM3" s="163"/>
    </row>
    <row r="4" spans="1:65" s="3" customFormat="1" ht="19.5" customHeight="1">
      <c r="A4" s="181"/>
      <c r="B4" s="181"/>
      <c r="C4" s="181" t="s">
        <v>24</v>
      </c>
      <c r="D4" s="181"/>
      <c r="E4" s="181"/>
      <c r="F4" s="181"/>
      <c r="G4" s="181"/>
      <c r="H4" s="181"/>
      <c r="I4" s="181" t="s">
        <v>25</v>
      </c>
      <c r="J4" s="181"/>
      <c r="K4" s="181"/>
      <c r="L4" s="181"/>
      <c r="M4" s="181"/>
      <c r="N4" s="181"/>
      <c r="O4" s="181" t="s">
        <v>26</v>
      </c>
      <c r="P4" s="181"/>
      <c r="Q4" s="181"/>
      <c r="R4" s="181"/>
      <c r="S4" s="181"/>
      <c r="T4" s="181"/>
      <c r="U4" s="170"/>
      <c r="V4" s="171"/>
      <c r="W4" s="172"/>
      <c r="X4" s="164"/>
      <c r="Y4" s="165"/>
      <c r="Z4" s="165"/>
      <c r="AA4" s="165"/>
      <c r="AB4" s="165"/>
      <c r="AC4" s="166"/>
      <c r="AD4" s="164"/>
      <c r="AE4" s="165"/>
      <c r="AF4" s="165"/>
      <c r="AG4" s="165"/>
      <c r="AH4" s="165"/>
      <c r="AI4" s="166"/>
      <c r="AJ4" s="170"/>
      <c r="AK4" s="171"/>
      <c r="AL4" s="172"/>
      <c r="AM4" s="164"/>
      <c r="AN4" s="165"/>
      <c r="AO4" s="165"/>
      <c r="AP4" s="165"/>
      <c r="AQ4" s="165"/>
      <c r="AR4" s="166"/>
      <c r="AS4" s="164"/>
      <c r="AT4" s="165"/>
      <c r="AU4" s="165"/>
      <c r="AV4" s="165"/>
      <c r="AW4" s="165"/>
      <c r="AX4" s="166"/>
      <c r="AY4" s="170"/>
      <c r="AZ4" s="171"/>
      <c r="BA4" s="172"/>
      <c r="BB4" s="164"/>
      <c r="BC4" s="165"/>
      <c r="BD4" s="165"/>
      <c r="BE4" s="165"/>
      <c r="BF4" s="165"/>
      <c r="BG4" s="166"/>
      <c r="BH4" s="164"/>
      <c r="BI4" s="165"/>
      <c r="BJ4" s="165"/>
      <c r="BK4" s="165"/>
      <c r="BL4" s="165"/>
      <c r="BM4" s="166"/>
    </row>
    <row r="5" spans="1:65" s="3" customFormat="1" ht="22.5" customHeight="1">
      <c r="A5" s="181"/>
      <c r="B5" s="181"/>
      <c r="C5" s="181" t="s">
        <v>2</v>
      </c>
      <c r="D5" s="181"/>
      <c r="E5" s="181"/>
      <c r="F5" s="181" t="s">
        <v>3</v>
      </c>
      <c r="G5" s="181"/>
      <c r="H5" s="181"/>
      <c r="I5" s="181" t="s">
        <v>2</v>
      </c>
      <c r="J5" s="181"/>
      <c r="K5" s="181"/>
      <c r="L5" s="181" t="s">
        <v>3</v>
      </c>
      <c r="M5" s="181"/>
      <c r="N5" s="181"/>
      <c r="O5" s="181" t="s">
        <v>2</v>
      </c>
      <c r="P5" s="181"/>
      <c r="Q5" s="181"/>
      <c r="R5" s="181" t="s">
        <v>3</v>
      </c>
      <c r="S5" s="181"/>
      <c r="T5" s="181"/>
      <c r="U5" s="164"/>
      <c r="V5" s="165"/>
      <c r="W5" s="166"/>
      <c r="X5" s="167" t="s">
        <v>31</v>
      </c>
      <c r="Y5" s="168"/>
      <c r="Z5" s="169"/>
      <c r="AA5" s="167" t="s">
        <v>32</v>
      </c>
      <c r="AB5" s="168"/>
      <c r="AC5" s="169"/>
      <c r="AD5" s="167" t="s">
        <v>31</v>
      </c>
      <c r="AE5" s="168"/>
      <c r="AF5" s="169"/>
      <c r="AG5" s="167" t="s">
        <v>32</v>
      </c>
      <c r="AH5" s="168"/>
      <c r="AI5" s="169"/>
      <c r="AJ5" s="164"/>
      <c r="AK5" s="165"/>
      <c r="AL5" s="166"/>
      <c r="AM5" s="167" t="s">
        <v>31</v>
      </c>
      <c r="AN5" s="168"/>
      <c r="AO5" s="169"/>
      <c r="AP5" s="167" t="s">
        <v>32</v>
      </c>
      <c r="AQ5" s="168"/>
      <c r="AR5" s="169"/>
      <c r="AS5" s="167" t="s">
        <v>31</v>
      </c>
      <c r="AT5" s="168"/>
      <c r="AU5" s="169"/>
      <c r="AV5" s="167" t="s">
        <v>32</v>
      </c>
      <c r="AW5" s="168"/>
      <c r="AX5" s="169"/>
      <c r="AY5" s="164"/>
      <c r="AZ5" s="165"/>
      <c r="BA5" s="166"/>
      <c r="BB5" s="167" t="s">
        <v>31</v>
      </c>
      <c r="BC5" s="168"/>
      <c r="BD5" s="169"/>
      <c r="BE5" s="167" t="s">
        <v>32</v>
      </c>
      <c r="BF5" s="168"/>
      <c r="BG5" s="169"/>
      <c r="BH5" s="167" t="s">
        <v>31</v>
      </c>
      <c r="BI5" s="168"/>
      <c r="BJ5" s="169"/>
      <c r="BK5" s="167" t="s">
        <v>32</v>
      </c>
      <c r="BL5" s="168"/>
      <c r="BM5" s="169"/>
    </row>
    <row r="6" spans="1:65" s="3" customFormat="1" ht="28.5" customHeight="1">
      <c r="A6" s="181"/>
      <c r="B6" s="181"/>
      <c r="C6" s="25" t="s">
        <v>5</v>
      </c>
      <c r="D6" s="25" t="s">
        <v>6</v>
      </c>
      <c r="E6" s="25" t="s">
        <v>7</v>
      </c>
      <c r="F6" s="25" t="s">
        <v>5</v>
      </c>
      <c r="G6" s="25" t="s">
        <v>6</v>
      </c>
      <c r="H6" s="25" t="s">
        <v>7</v>
      </c>
      <c r="I6" s="25" t="s">
        <v>5</v>
      </c>
      <c r="J6" s="25" t="s">
        <v>6</v>
      </c>
      <c r="K6" s="25" t="s">
        <v>7</v>
      </c>
      <c r="L6" s="25" t="s">
        <v>5</v>
      </c>
      <c r="M6" s="25" t="s">
        <v>6</v>
      </c>
      <c r="N6" s="25" t="s">
        <v>7</v>
      </c>
      <c r="O6" s="25" t="s">
        <v>5</v>
      </c>
      <c r="P6" s="25" t="s">
        <v>6</v>
      </c>
      <c r="Q6" s="25" t="s">
        <v>7</v>
      </c>
      <c r="R6" s="25" t="s">
        <v>5</v>
      </c>
      <c r="S6" s="25" t="s">
        <v>6</v>
      </c>
      <c r="T6" s="25" t="s">
        <v>7</v>
      </c>
      <c r="U6" s="17" t="s">
        <v>5</v>
      </c>
      <c r="V6" s="17" t="s">
        <v>6</v>
      </c>
      <c r="W6" s="17" t="s">
        <v>7</v>
      </c>
      <c r="X6" s="17" t="s">
        <v>5</v>
      </c>
      <c r="Y6" s="17" t="s">
        <v>6</v>
      </c>
      <c r="Z6" s="17" t="s">
        <v>7</v>
      </c>
      <c r="AA6" s="17" t="s">
        <v>5</v>
      </c>
      <c r="AB6" s="17" t="s">
        <v>6</v>
      </c>
      <c r="AC6" s="17" t="s">
        <v>7</v>
      </c>
      <c r="AD6" s="17" t="s">
        <v>5</v>
      </c>
      <c r="AE6" s="17" t="s">
        <v>6</v>
      </c>
      <c r="AF6" s="17" t="s">
        <v>7</v>
      </c>
      <c r="AG6" s="17" t="s">
        <v>5</v>
      </c>
      <c r="AH6" s="17" t="s">
        <v>6</v>
      </c>
      <c r="AI6" s="17" t="s">
        <v>7</v>
      </c>
      <c r="AJ6" s="17" t="s">
        <v>5</v>
      </c>
      <c r="AK6" s="17" t="s">
        <v>6</v>
      </c>
      <c r="AL6" s="17" t="s">
        <v>7</v>
      </c>
      <c r="AM6" s="17" t="s">
        <v>5</v>
      </c>
      <c r="AN6" s="17" t="s">
        <v>6</v>
      </c>
      <c r="AO6" s="17" t="s">
        <v>7</v>
      </c>
      <c r="AP6" s="17" t="s">
        <v>5</v>
      </c>
      <c r="AQ6" s="17" t="s">
        <v>6</v>
      </c>
      <c r="AR6" s="17" t="s">
        <v>7</v>
      </c>
      <c r="AS6" s="17" t="s">
        <v>5</v>
      </c>
      <c r="AT6" s="17" t="s">
        <v>6</v>
      </c>
      <c r="AU6" s="17" t="s">
        <v>7</v>
      </c>
      <c r="AV6" s="17" t="s">
        <v>5</v>
      </c>
      <c r="AW6" s="17" t="s">
        <v>6</v>
      </c>
      <c r="AX6" s="17" t="s">
        <v>7</v>
      </c>
      <c r="AY6" s="17" t="s">
        <v>5</v>
      </c>
      <c r="AZ6" s="17" t="s">
        <v>6</v>
      </c>
      <c r="BA6" s="17" t="s">
        <v>7</v>
      </c>
      <c r="BB6" s="17" t="s">
        <v>5</v>
      </c>
      <c r="BC6" s="17" t="s">
        <v>6</v>
      </c>
      <c r="BD6" s="17" t="s">
        <v>7</v>
      </c>
      <c r="BE6" s="17" t="s">
        <v>5</v>
      </c>
      <c r="BF6" s="17" t="s">
        <v>6</v>
      </c>
      <c r="BG6" s="17" t="s">
        <v>7</v>
      </c>
      <c r="BH6" s="17" t="s">
        <v>5</v>
      </c>
      <c r="BI6" s="17" t="s">
        <v>6</v>
      </c>
      <c r="BJ6" s="17" t="s">
        <v>7</v>
      </c>
      <c r="BK6" s="17" t="s">
        <v>5</v>
      </c>
      <c r="BL6" s="17" t="s">
        <v>6</v>
      </c>
      <c r="BM6" s="17" t="s">
        <v>7</v>
      </c>
    </row>
    <row r="7" spans="1:65" s="26" customFormat="1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33">
        <v>3</v>
      </c>
      <c r="V7" s="33">
        <v>4</v>
      </c>
      <c r="W7" s="33">
        <v>5</v>
      </c>
      <c r="X7" s="33">
        <v>6</v>
      </c>
      <c r="Y7" s="33">
        <v>7</v>
      </c>
      <c r="Z7" s="33">
        <v>8</v>
      </c>
      <c r="AA7" s="33">
        <v>9</v>
      </c>
      <c r="AB7" s="33">
        <v>10</v>
      </c>
      <c r="AC7" s="33">
        <v>11</v>
      </c>
      <c r="AD7" s="33">
        <v>12</v>
      </c>
      <c r="AE7" s="33">
        <v>13</v>
      </c>
      <c r="AF7" s="33">
        <v>14</v>
      </c>
      <c r="AG7" s="33">
        <v>15</v>
      </c>
      <c r="AH7" s="33">
        <v>16</v>
      </c>
      <c r="AI7" s="33">
        <v>17</v>
      </c>
      <c r="AJ7" s="33">
        <v>3</v>
      </c>
      <c r="AK7" s="33">
        <v>4</v>
      </c>
      <c r="AL7" s="33">
        <v>5</v>
      </c>
      <c r="AM7" s="33">
        <v>6</v>
      </c>
      <c r="AN7" s="33">
        <v>7</v>
      </c>
      <c r="AO7" s="33">
        <v>8</v>
      </c>
      <c r="AP7" s="33">
        <v>9</v>
      </c>
      <c r="AQ7" s="33">
        <v>10</v>
      </c>
      <c r="AR7" s="33">
        <v>11</v>
      </c>
      <c r="AS7" s="33">
        <v>12</v>
      </c>
      <c r="AT7" s="33">
        <v>13</v>
      </c>
      <c r="AU7" s="33">
        <v>14</v>
      </c>
      <c r="AV7" s="33">
        <v>15</v>
      </c>
      <c r="AW7" s="33">
        <v>16</v>
      </c>
      <c r="AX7" s="33">
        <v>17</v>
      </c>
      <c r="AY7" s="33">
        <v>3</v>
      </c>
      <c r="AZ7" s="33">
        <v>4</v>
      </c>
      <c r="BA7" s="33">
        <v>5</v>
      </c>
      <c r="BB7" s="33">
        <v>6</v>
      </c>
      <c r="BC7" s="33">
        <v>7</v>
      </c>
      <c r="BD7" s="33">
        <v>8</v>
      </c>
      <c r="BE7" s="33">
        <v>9</v>
      </c>
      <c r="BF7" s="33">
        <v>10</v>
      </c>
      <c r="BG7" s="33">
        <v>11</v>
      </c>
      <c r="BH7" s="33">
        <v>12</v>
      </c>
      <c r="BI7" s="33">
        <v>13</v>
      </c>
      <c r="BJ7" s="33">
        <v>14</v>
      </c>
      <c r="BK7" s="33">
        <v>15</v>
      </c>
      <c r="BL7" s="33">
        <v>16</v>
      </c>
      <c r="BM7" s="33">
        <v>17</v>
      </c>
    </row>
    <row r="8" spans="1:65" s="27" customFormat="1" ht="45" customHeight="1">
      <c r="A8" s="4">
        <v>1</v>
      </c>
      <c r="B8" s="135" t="s">
        <v>11</v>
      </c>
      <c r="C8" s="6">
        <v>137282</v>
      </c>
      <c r="D8" s="6">
        <v>61962</v>
      </c>
      <c r="E8" s="7">
        <v>199244</v>
      </c>
      <c r="F8" s="6">
        <v>105408</v>
      </c>
      <c r="G8" s="6">
        <v>50028</v>
      </c>
      <c r="H8" s="7">
        <v>155436</v>
      </c>
      <c r="I8" s="6">
        <v>19205</v>
      </c>
      <c r="J8" s="6">
        <v>6506</v>
      </c>
      <c r="K8" s="7">
        <v>25711</v>
      </c>
      <c r="L8" s="6">
        <v>12802</v>
      </c>
      <c r="M8" s="6">
        <v>4722</v>
      </c>
      <c r="N8" s="7">
        <v>17524</v>
      </c>
      <c r="O8" s="6">
        <v>5951</v>
      </c>
      <c r="P8" s="6">
        <v>5896</v>
      </c>
      <c r="Q8" s="7">
        <v>11847</v>
      </c>
      <c r="R8" s="6">
        <v>4426</v>
      </c>
      <c r="S8" s="6">
        <v>4659</v>
      </c>
      <c r="T8" s="7">
        <v>9085</v>
      </c>
      <c r="U8" s="79">
        <v>105408</v>
      </c>
      <c r="V8" s="79">
        <v>50028</v>
      </c>
      <c r="W8" s="79">
        <v>155436</v>
      </c>
      <c r="X8" s="79">
        <v>2039</v>
      </c>
      <c r="Y8" s="79">
        <v>894</v>
      </c>
      <c r="Z8" s="79">
        <v>2933</v>
      </c>
      <c r="AA8" s="79">
        <v>19896</v>
      </c>
      <c r="AB8" s="79">
        <v>8657</v>
      </c>
      <c r="AC8" s="79">
        <v>28553</v>
      </c>
      <c r="AD8" s="80">
        <v>1.9343882817243474</v>
      </c>
      <c r="AE8" s="80">
        <v>1.7869992804029744</v>
      </c>
      <c r="AF8" s="80">
        <v>1.8869502560539386</v>
      </c>
      <c r="AG8" s="80">
        <v>18.8752276867031</v>
      </c>
      <c r="AH8" s="80">
        <v>17.304309586631486</v>
      </c>
      <c r="AI8" s="80">
        <v>18.369618363828202</v>
      </c>
      <c r="AJ8" s="79">
        <v>12802</v>
      </c>
      <c r="AK8" s="79">
        <v>4722</v>
      </c>
      <c r="AL8" s="79">
        <v>17524</v>
      </c>
      <c r="AM8" s="79">
        <v>83</v>
      </c>
      <c r="AN8" s="79">
        <v>35</v>
      </c>
      <c r="AO8" s="79">
        <v>118</v>
      </c>
      <c r="AP8" s="79">
        <v>1610</v>
      </c>
      <c r="AQ8" s="79">
        <v>609</v>
      </c>
      <c r="AR8" s="79">
        <v>2219</v>
      </c>
      <c r="AS8" s="80">
        <v>0.6483361974691454</v>
      </c>
      <c r="AT8" s="80">
        <v>0.7412113511224058</v>
      </c>
      <c r="AU8" s="80">
        <v>0.6733622460625428</v>
      </c>
      <c r="AV8" s="80">
        <v>12.576159975003904</v>
      </c>
      <c r="AW8" s="80">
        <v>12.897077509529861</v>
      </c>
      <c r="AX8" s="80">
        <v>12.66263410180324</v>
      </c>
      <c r="AY8" s="79">
        <v>4426</v>
      </c>
      <c r="AZ8" s="79">
        <v>4659</v>
      </c>
      <c r="BA8" s="79">
        <v>9085</v>
      </c>
      <c r="BB8" s="79">
        <v>10</v>
      </c>
      <c r="BC8" s="79">
        <v>8</v>
      </c>
      <c r="BD8" s="79">
        <v>18</v>
      </c>
      <c r="BE8" s="79">
        <v>420</v>
      </c>
      <c r="BF8" s="79">
        <v>381</v>
      </c>
      <c r="BG8" s="79">
        <v>801</v>
      </c>
      <c r="BH8" s="80">
        <v>0.22593764121102577</v>
      </c>
      <c r="BI8" s="80">
        <v>0.17171066752522</v>
      </c>
      <c r="BJ8" s="80">
        <v>0.19812878370941112</v>
      </c>
      <c r="BK8" s="80">
        <v>9.489380930863081</v>
      </c>
      <c r="BL8" s="80">
        <v>8.177720540888602</v>
      </c>
      <c r="BM8" s="80">
        <v>8.816730875068796</v>
      </c>
    </row>
    <row r="9" spans="1:65" s="27" customFormat="1" ht="45" customHeight="1">
      <c r="A9" s="4">
        <v>2</v>
      </c>
      <c r="B9" s="134" t="s">
        <v>77</v>
      </c>
      <c r="C9" s="6">
        <v>66573</v>
      </c>
      <c r="D9" s="6">
        <v>30083</v>
      </c>
      <c r="E9" s="7">
        <v>96656</v>
      </c>
      <c r="F9" s="6">
        <v>51151</v>
      </c>
      <c r="G9" s="6">
        <v>25397</v>
      </c>
      <c r="H9" s="7">
        <v>76548</v>
      </c>
      <c r="I9" s="106">
        <v>13519</v>
      </c>
      <c r="J9" s="106">
        <v>6565</v>
      </c>
      <c r="K9" s="7">
        <v>20084</v>
      </c>
      <c r="L9" s="106">
        <v>10469</v>
      </c>
      <c r="M9" s="106">
        <v>5397</v>
      </c>
      <c r="N9" s="7">
        <v>15866</v>
      </c>
      <c r="O9" s="6">
        <v>6823</v>
      </c>
      <c r="P9" s="6">
        <v>4205</v>
      </c>
      <c r="Q9" s="7">
        <v>11028</v>
      </c>
      <c r="R9" s="6">
        <v>4457</v>
      </c>
      <c r="S9" s="6">
        <v>2803</v>
      </c>
      <c r="T9" s="7">
        <v>7260</v>
      </c>
      <c r="U9" s="79">
        <v>51151</v>
      </c>
      <c r="V9" s="79">
        <v>25397</v>
      </c>
      <c r="W9" s="79">
        <v>76548</v>
      </c>
      <c r="X9" s="79">
        <v>236</v>
      </c>
      <c r="Y9" s="79">
        <v>160</v>
      </c>
      <c r="Z9" s="79">
        <v>396</v>
      </c>
      <c r="AA9" s="79">
        <v>8915</v>
      </c>
      <c r="AB9" s="79">
        <v>5105</v>
      </c>
      <c r="AC9" s="79">
        <v>14020</v>
      </c>
      <c r="AD9" s="80">
        <v>0.46137905417293895</v>
      </c>
      <c r="AE9" s="80">
        <v>0.6299956687797772</v>
      </c>
      <c r="AF9" s="80">
        <v>0.5173224643361028</v>
      </c>
      <c r="AG9" s="80">
        <v>17.428789270981994</v>
      </c>
      <c r="AH9" s="80">
        <v>20.100799307004763</v>
      </c>
      <c r="AI9" s="80">
        <v>18.315305429273135</v>
      </c>
      <c r="AJ9" s="79">
        <v>10469</v>
      </c>
      <c r="AK9" s="79">
        <v>5397</v>
      </c>
      <c r="AL9" s="79">
        <v>15866</v>
      </c>
      <c r="AM9" s="79">
        <v>41</v>
      </c>
      <c r="AN9" s="79">
        <v>24</v>
      </c>
      <c r="AO9" s="79">
        <v>65</v>
      </c>
      <c r="AP9" s="79">
        <v>1730</v>
      </c>
      <c r="AQ9" s="79">
        <v>966</v>
      </c>
      <c r="AR9" s="79">
        <v>2696</v>
      </c>
      <c r="AS9" s="80">
        <v>0.39163243862833125</v>
      </c>
      <c r="AT9" s="80">
        <v>0.4446914952751529</v>
      </c>
      <c r="AU9" s="80">
        <v>0.40968107903693435</v>
      </c>
      <c r="AV9" s="80">
        <v>16.52497850797593</v>
      </c>
      <c r="AW9" s="80">
        <v>17.898832684824903</v>
      </c>
      <c r="AX9" s="80">
        <v>16.99231060128577</v>
      </c>
      <c r="AY9" s="79">
        <v>4457</v>
      </c>
      <c r="AZ9" s="79">
        <v>2803</v>
      </c>
      <c r="BA9" s="79">
        <v>7260</v>
      </c>
      <c r="BB9" s="79">
        <v>6</v>
      </c>
      <c r="BC9" s="79">
        <v>7</v>
      </c>
      <c r="BD9" s="79">
        <v>13</v>
      </c>
      <c r="BE9" s="79">
        <v>461</v>
      </c>
      <c r="BF9" s="79">
        <v>343</v>
      </c>
      <c r="BG9" s="79">
        <v>804</v>
      </c>
      <c r="BH9" s="80">
        <v>0.13461969934933812</v>
      </c>
      <c r="BI9" s="80">
        <v>0.2497324295397788</v>
      </c>
      <c r="BJ9" s="80">
        <v>0.1790633608815427</v>
      </c>
      <c r="BK9" s="80">
        <v>10.343280233340812</v>
      </c>
      <c r="BL9" s="80">
        <v>12.23688904744916</v>
      </c>
      <c r="BM9" s="80">
        <v>11.074380165289258</v>
      </c>
    </row>
    <row r="10" spans="1:65" s="27" customFormat="1" ht="45" customHeight="1">
      <c r="A10" s="4">
        <v>3</v>
      </c>
      <c r="B10" s="135" t="s">
        <v>62</v>
      </c>
      <c r="C10" s="12">
        <v>1700</v>
      </c>
      <c r="D10" s="12">
        <v>1305</v>
      </c>
      <c r="E10" s="7">
        <v>3005</v>
      </c>
      <c r="F10" s="12">
        <v>1258</v>
      </c>
      <c r="G10" s="12">
        <v>757</v>
      </c>
      <c r="H10" s="7">
        <v>2015</v>
      </c>
      <c r="I10" s="119"/>
      <c r="J10" s="119"/>
      <c r="K10" s="64">
        <v>0</v>
      </c>
      <c r="L10" s="119"/>
      <c r="M10" s="119"/>
      <c r="N10" s="64">
        <v>0</v>
      </c>
      <c r="O10" s="64"/>
      <c r="P10" s="64"/>
      <c r="Q10" s="64">
        <v>0</v>
      </c>
      <c r="R10" s="64"/>
      <c r="S10" s="64"/>
      <c r="T10" s="64">
        <v>0</v>
      </c>
      <c r="U10" s="79">
        <v>1258</v>
      </c>
      <c r="V10" s="79">
        <v>757</v>
      </c>
      <c r="W10" s="79">
        <v>2015</v>
      </c>
      <c r="X10" s="64"/>
      <c r="Y10" s="64"/>
      <c r="Z10" s="64">
        <v>0</v>
      </c>
      <c r="AA10" s="64"/>
      <c r="AB10" s="64"/>
      <c r="AC10" s="64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64">
        <v>0</v>
      </c>
      <c r="AK10" s="64">
        <v>0</v>
      </c>
      <c r="AL10" s="64">
        <v>0</v>
      </c>
      <c r="AM10" s="64"/>
      <c r="AN10" s="64"/>
      <c r="AO10" s="64">
        <v>0</v>
      </c>
      <c r="AP10" s="64"/>
      <c r="AQ10" s="64"/>
      <c r="AR10" s="64">
        <v>0</v>
      </c>
      <c r="AS10" s="88" t="e">
        <v>#DIV/0!</v>
      </c>
      <c r="AT10" s="88" t="e">
        <v>#DIV/0!</v>
      </c>
      <c r="AU10" s="88" t="e">
        <v>#DIV/0!</v>
      </c>
      <c r="AV10" s="88" t="e">
        <v>#DIV/0!</v>
      </c>
      <c r="AW10" s="88" t="e">
        <v>#DIV/0!</v>
      </c>
      <c r="AX10" s="88" t="e">
        <v>#DIV/0!</v>
      </c>
      <c r="AY10" s="64">
        <v>0</v>
      </c>
      <c r="AZ10" s="64">
        <v>0</v>
      </c>
      <c r="BA10" s="64">
        <v>0</v>
      </c>
      <c r="BB10" s="64"/>
      <c r="BC10" s="64"/>
      <c r="BD10" s="64">
        <v>0</v>
      </c>
      <c r="BE10" s="64"/>
      <c r="BF10" s="64"/>
      <c r="BG10" s="64">
        <v>0</v>
      </c>
      <c r="BH10" s="88" t="e">
        <v>#DIV/0!</v>
      </c>
      <c r="BI10" s="88" t="e">
        <v>#DIV/0!</v>
      </c>
      <c r="BJ10" s="88" t="e">
        <v>#DIV/0!</v>
      </c>
      <c r="BK10" s="88" t="e">
        <v>#DIV/0!</v>
      </c>
      <c r="BL10" s="88" t="e">
        <v>#DIV/0!</v>
      </c>
      <c r="BM10" s="88" t="e">
        <v>#DIV/0!</v>
      </c>
    </row>
    <row r="11" spans="1:65" s="27" customFormat="1" ht="45" customHeight="1">
      <c r="A11" s="4">
        <v>4</v>
      </c>
      <c r="B11" s="137" t="s">
        <v>63</v>
      </c>
      <c r="C11" s="6">
        <v>15317</v>
      </c>
      <c r="D11" s="6">
        <v>13235</v>
      </c>
      <c r="E11" s="7">
        <v>28552</v>
      </c>
      <c r="F11" s="6">
        <v>11203</v>
      </c>
      <c r="G11" s="6">
        <v>10282</v>
      </c>
      <c r="H11" s="7">
        <v>21485</v>
      </c>
      <c r="I11" s="6">
        <v>2373</v>
      </c>
      <c r="J11" s="6">
        <v>2032</v>
      </c>
      <c r="K11" s="7">
        <v>4405</v>
      </c>
      <c r="L11" s="6">
        <v>1708</v>
      </c>
      <c r="M11" s="6">
        <v>1562</v>
      </c>
      <c r="N11" s="7">
        <v>3270</v>
      </c>
      <c r="O11" s="6">
        <v>3484</v>
      </c>
      <c r="P11" s="6">
        <v>3180</v>
      </c>
      <c r="Q11" s="7">
        <v>6664</v>
      </c>
      <c r="R11" s="6">
        <v>2470</v>
      </c>
      <c r="S11" s="6">
        <v>2377</v>
      </c>
      <c r="T11" s="7">
        <v>4847</v>
      </c>
      <c r="U11" s="79">
        <v>11203</v>
      </c>
      <c r="V11" s="79">
        <v>10282</v>
      </c>
      <c r="W11" s="79">
        <v>21485</v>
      </c>
      <c r="X11" s="79">
        <v>8</v>
      </c>
      <c r="Y11" s="79">
        <v>13</v>
      </c>
      <c r="Z11" s="79">
        <v>21</v>
      </c>
      <c r="AA11" s="79">
        <v>842</v>
      </c>
      <c r="AB11" s="79">
        <v>970</v>
      </c>
      <c r="AC11" s="79">
        <v>1812</v>
      </c>
      <c r="AD11" s="80">
        <v>0.07140944389895564</v>
      </c>
      <c r="AE11" s="80">
        <v>0.12643454580820854</v>
      </c>
      <c r="AF11" s="80">
        <v>0.09774261112404004</v>
      </c>
      <c r="AG11" s="80">
        <v>7.515843970365081</v>
      </c>
      <c r="AH11" s="80">
        <v>9.433962264150944</v>
      </c>
      <c r="AI11" s="80">
        <v>8.433791016988597</v>
      </c>
      <c r="AJ11" s="79">
        <v>1708</v>
      </c>
      <c r="AK11" s="79">
        <v>1562</v>
      </c>
      <c r="AL11" s="79">
        <v>3270</v>
      </c>
      <c r="AM11" s="79">
        <v>0</v>
      </c>
      <c r="AN11" s="79">
        <v>2</v>
      </c>
      <c r="AO11" s="79">
        <v>2</v>
      </c>
      <c r="AP11" s="79">
        <v>119</v>
      </c>
      <c r="AQ11" s="79">
        <v>118</v>
      </c>
      <c r="AR11" s="79">
        <v>237</v>
      </c>
      <c r="AS11" s="80">
        <v>0</v>
      </c>
      <c r="AT11" s="80">
        <v>0.12804097311139565</v>
      </c>
      <c r="AU11" s="80">
        <v>0.061162079510703356</v>
      </c>
      <c r="AV11" s="80">
        <v>6.967213114754099</v>
      </c>
      <c r="AW11" s="80">
        <v>7.554417413572343</v>
      </c>
      <c r="AX11" s="80">
        <v>7.247706422018348</v>
      </c>
      <c r="AY11" s="79">
        <v>2470</v>
      </c>
      <c r="AZ11" s="79">
        <v>2377</v>
      </c>
      <c r="BA11" s="79">
        <v>4847</v>
      </c>
      <c r="BB11" s="79">
        <v>1</v>
      </c>
      <c r="BC11" s="79">
        <v>4</v>
      </c>
      <c r="BD11" s="79">
        <v>5</v>
      </c>
      <c r="BE11" s="79">
        <v>182</v>
      </c>
      <c r="BF11" s="79">
        <v>236</v>
      </c>
      <c r="BG11" s="79">
        <v>418</v>
      </c>
      <c r="BH11" s="80">
        <v>0.04048582995951417</v>
      </c>
      <c r="BI11" s="80">
        <v>0.16827934371055953</v>
      </c>
      <c r="BJ11" s="80">
        <v>0.10315659170621003</v>
      </c>
      <c r="BK11" s="80">
        <v>7.368421052631579</v>
      </c>
      <c r="BL11" s="80">
        <v>9.928481278923012</v>
      </c>
      <c r="BM11" s="80">
        <v>8.623891066639159</v>
      </c>
    </row>
    <row r="12" spans="1:65" s="27" customFormat="1" ht="45" customHeight="1">
      <c r="A12" s="4">
        <v>5</v>
      </c>
      <c r="B12" s="137" t="s">
        <v>64</v>
      </c>
      <c r="C12" s="6">
        <v>41460</v>
      </c>
      <c r="D12" s="6">
        <v>33932</v>
      </c>
      <c r="E12" s="7">
        <v>75392</v>
      </c>
      <c r="F12" s="6">
        <v>15644</v>
      </c>
      <c r="G12" s="6">
        <v>13540</v>
      </c>
      <c r="H12" s="7">
        <v>29184</v>
      </c>
      <c r="I12" s="6">
        <v>6256</v>
      </c>
      <c r="J12" s="6">
        <v>5275</v>
      </c>
      <c r="K12" s="7">
        <v>11531</v>
      </c>
      <c r="L12" s="6">
        <v>1695</v>
      </c>
      <c r="M12" s="6">
        <v>1536</v>
      </c>
      <c r="N12" s="7">
        <v>3231</v>
      </c>
      <c r="O12" s="6">
        <v>6570</v>
      </c>
      <c r="P12" s="6">
        <v>5097</v>
      </c>
      <c r="Q12" s="7">
        <v>11667</v>
      </c>
      <c r="R12" s="6">
        <v>1954</v>
      </c>
      <c r="S12" s="6">
        <v>1849</v>
      </c>
      <c r="T12" s="7">
        <v>3803</v>
      </c>
      <c r="U12" s="79">
        <v>15644</v>
      </c>
      <c r="V12" s="79">
        <v>13540</v>
      </c>
      <c r="W12" s="79">
        <v>29184</v>
      </c>
      <c r="X12" s="79">
        <v>21</v>
      </c>
      <c r="Y12" s="79">
        <v>29</v>
      </c>
      <c r="Z12" s="79">
        <v>50</v>
      </c>
      <c r="AA12" s="79">
        <v>422</v>
      </c>
      <c r="AB12" s="79">
        <v>472</v>
      </c>
      <c r="AC12" s="79">
        <v>894</v>
      </c>
      <c r="AD12" s="80">
        <v>0.13423676809000257</v>
      </c>
      <c r="AE12" s="80">
        <v>0.21418020679468242</v>
      </c>
      <c r="AF12" s="80">
        <v>0.17132675438596492</v>
      </c>
      <c r="AG12" s="80">
        <v>2.697519815903861</v>
      </c>
      <c r="AH12" s="80">
        <v>3.485967503692762</v>
      </c>
      <c r="AI12" s="80">
        <v>3.063322368421053</v>
      </c>
      <c r="AJ12" s="79">
        <v>1695</v>
      </c>
      <c r="AK12" s="79">
        <v>1536</v>
      </c>
      <c r="AL12" s="79">
        <v>3231</v>
      </c>
      <c r="AM12" s="79">
        <v>4</v>
      </c>
      <c r="AN12" s="79">
        <v>2</v>
      </c>
      <c r="AO12" s="79">
        <v>6</v>
      </c>
      <c r="AP12" s="79">
        <v>45</v>
      </c>
      <c r="AQ12" s="79">
        <v>34</v>
      </c>
      <c r="AR12" s="79">
        <v>79</v>
      </c>
      <c r="AS12" s="80">
        <v>0.2359882005899705</v>
      </c>
      <c r="AT12" s="80">
        <v>0.13020833333333334</v>
      </c>
      <c r="AU12" s="80">
        <v>0.18570102135561745</v>
      </c>
      <c r="AV12" s="80">
        <v>2.6548672566371683</v>
      </c>
      <c r="AW12" s="80">
        <v>2.213541666666667</v>
      </c>
      <c r="AX12" s="80">
        <v>2.445063447848963</v>
      </c>
      <c r="AY12" s="79">
        <v>1954</v>
      </c>
      <c r="AZ12" s="79">
        <v>1849</v>
      </c>
      <c r="BA12" s="79">
        <v>3803</v>
      </c>
      <c r="BB12" s="79">
        <v>1</v>
      </c>
      <c r="BC12" s="79">
        <v>2</v>
      </c>
      <c r="BD12" s="79">
        <v>3</v>
      </c>
      <c r="BE12" s="79">
        <v>13</v>
      </c>
      <c r="BF12" s="79">
        <v>23</v>
      </c>
      <c r="BG12" s="79">
        <v>36</v>
      </c>
      <c r="BH12" s="80">
        <v>0.0511770726714432</v>
      </c>
      <c r="BI12" s="80">
        <v>0.1081665765278529</v>
      </c>
      <c r="BJ12" s="80">
        <v>0.07888509071785432</v>
      </c>
      <c r="BK12" s="80">
        <v>0.6653019447287616</v>
      </c>
      <c r="BL12" s="80">
        <v>1.2439156300703085</v>
      </c>
      <c r="BM12" s="80">
        <v>0.9466210886142519</v>
      </c>
    </row>
    <row r="13" spans="1:65" s="27" customFormat="1" ht="45" customHeight="1">
      <c r="A13" s="4">
        <v>6</v>
      </c>
      <c r="B13" s="137" t="s">
        <v>65</v>
      </c>
      <c r="C13" s="6">
        <v>5850</v>
      </c>
      <c r="D13" s="6">
        <v>5555</v>
      </c>
      <c r="E13" s="7">
        <v>11405</v>
      </c>
      <c r="F13" s="6">
        <v>3176</v>
      </c>
      <c r="G13" s="6">
        <v>3949</v>
      </c>
      <c r="H13" s="7">
        <v>7125</v>
      </c>
      <c r="I13" s="67"/>
      <c r="J13" s="67"/>
      <c r="K13" s="64">
        <v>0</v>
      </c>
      <c r="L13" s="67"/>
      <c r="M13" s="67"/>
      <c r="N13" s="64">
        <v>0</v>
      </c>
      <c r="O13" s="67"/>
      <c r="P13" s="67"/>
      <c r="Q13" s="64">
        <v>0</v>
      </c>
      <c r="R13" s="67"/>
      <c r="S13" s="67"/>
      <c r="T13" s="64">
        <v>0</v>
      </c>
      <c r="U13" s="79">
        <v>3176</v>
      </c>
      <c r="V13" s="79">
        <v>3949</v>
      </c>
      <c r="W13" s="79">
        <v>7125</v>
      </c>
      <c r="X13" s="64"/>
      <c r="Y13" s="64"/>
      <c r="Z13" s="64">
        <v>0</v>
      </c>
      <c r="AA13" s="64"/>
      <c r="AB13" s="64"/>
      <c r="AC13" s="64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64">
        <v>0</v>
      </c>
      <c r="AK13" s="64">
        <v>0</v>
      </c>
      <c r="AL13" s="64">
        <v>0</v>
      </c>
      <c r="AM13" s="64"/>
      <c r="AN13" s="64"/>
      <c r="AO13" s="64">
        <v>0</v>
      </c>
      <c r="AP13" s="64"/>
      <c r="AQ13" s="64"/>
      <c r="AR13" s="64">
        <v>0</v>
      </c>
      <c r="AS13" s="88" t="e">
        <v>#DIV/0!</v>
      </c>
      <c r="AT13" s="88" t="e">
        <v>#DIV/0!</v>
      </c>
      <c r="AU13" s="88" t="e">
        <v>#DIV/0!</v>
      </c>
      <c r="AV13" s="88" t="e">
        <v>#DIV/0!</v>
      </c>
      <c r="AW13" s="88" t="e">
        <v>#DIV/0!</v>
      </c>
      <c r="AX13" s="88" t="e">
        <v>#DIV/0!</v>
      </c>
      <c r="AY13" s="64">
        <v>0</v>
      </c>
      <c r="AZ13" s="64">
        <v>0</v>
      </c>
      <c r="BA13" s="64">
        <v>0</v>
      </c>
      <c r="BB13" s="64"/>
      <c r="BC13" s="64"/>
      <c r="BD13" s="64">
        <v>0</v>
      </c>
      <c r="BE13" s="64"/>
      <c r="BF13" s="64"/>
      <c r="BG13" s="64">
        <v>0</v>
      </c>
      <c r="BH13" s="88" t="e">
        <v>#DIV/0!</v>
      </c>
      <c r="BI13" s="88" t="e">
        <v>#DIV/0!</v>
      </c>
      <c r="BJ13" s="88" t="e">
        <v>#DIV/0!</v>
      </c>
      <c r="BK13" s="88" t="e">
        <v>#DIV/0!</v>
      </c>
      <c r="BL13" s="88" t="e">
        <v>#DIV/0!</v>
      </c>
      <c r="BM13" s="88" t="e">
        <v>#DIV/0!</v>
      </c>
    </row>
    <row r="14" spans="1:65" s="27" customFormat="1" ht="45" customHeight="1">
      <c r="A14" s="4">
        <v>7</v>
      </c>
      <c r="B14" s="134" t="s">
        <v>105</v>
      </c>
      <c r="C14" s="6">
        <v>7408</v>
      </c>
      <c r="D14" s="6">
        <v>11344</v>
      </c>
      <c r="E14" s="7">
        <v>18752</v>
      </c>
      <c r="F14" s="6">
        <v>2542</v>
      </c>
      <c r="G14" s="6">
        <v>4379</v>
      </c>
      <c r="H14" s="7">
        <v>6921</v>
      </c>
      <c r="I14" s="6">
        <v>1577</v>
      </c>
      <c r="J14" s="6">
        <v>1649</v>
      </c>
      <c r="K14" s="7">
        <v>3226</v>
      </c>
      <c r="L14" s="6">
        <v>537</v>
      </c>
      <c r="M14" s="6">
        <v>697</v>
      </c>
      <c r="N14" s="7">
        <v>1234</v>
      </c>
      <c r="O14" s="6">
        <v>561</v>
      </c>
      <c r="P14" s="6">
        <v>760</v>
      </c>
      <c r="Q14" s="7">
        <v>1321</v>
      </c>
      <c r="R14" s="6">
        <v>150</v>
      </c>
      <c r="S14" s="6">
        <v>253</v>
      </c>
      <c r="T14" s="7">
        <v>403</v>
      </c>
      <c r="U14" s="79">
        <v>2542</v>
      </c>
      <c r="V14" s="79">
        <v>4379</v>
      </c>
      <c r="W14" s="79">
        <v>6921</v>
      </c>
      <c r="X14" s="64"/>
      <c r="Y14" s="64"/>
      <c r="Z14" s="64">
        <v>0</v>
      </c>
      <c r="AA14" s="62">
        <v>132</v>
      </c>
      <c r="AB14" s="62">
        <v>184</v>
      </c>
      <c r="AC14" s="62">
        <v>316</v>
      </c>
      <c r="AD14" s="88">
        <v>0</v>
      </c>
      <c r="AE14" s="88">
        <v>0</v>
      </c>
      <c r="AF14" s="88">
        <v>0</v>
      </c>
      <c r="AG14" s="87">
        <v>5.192761605035405</v>
      </c>
      <c r="AH14" s="87">
        <v>4.201872573646951</v>
      </c>
      <c r="AI14" s="87">
        <v>4.565814188701055</v>
      </c>
      <c r="AJ14" s="79">
        <v>537</v>
      </c>
      <c r="AK14" s="79">
        <v>697</v>
      </c>
      <c r="AL14" s="79">
        <v>1234</v>
      </c>
      <c r="AM14" s="64"/>
      <c r="AN14" s="64"/>
      <c r="AO14" s="64"/>
      <c r="AP14" s="62">
        <v>27</v>
      </c>
      <c r="AQ14" s="62">
        <v>21</v>
      </c>
      <c r="AR14" s="62">
        <v>48</v>
      </c>
      <c r="AS14" s="88"/>
      <c r="AT14" s="88"/>
      <c r="AU14" s="88"/>
      <c r="AV14" s="87">
        <v>5.027932960893855</v>
      </c>
      <c r="AW14" s="87">
        <v>3.0129124820659974</v>
      </c>
      <c r="AX14" s="87">
        <v>3.8897893030794166</v>
      </c>
      <c r="AY14" s="79">
        <v>150</v>
      </c>
      <c r="AZ14" s="79">
        <v>253</v>
      </c>
      <c r="BA14" s="79">
        <v>403</v>
      </c>
      <c r="BB14" s="64"/>
      <c r="BC14" s="64"/>
      <c r="BD14" s="64"/>
      <c r="BE14" s="62">
        <v>4</v>
      </c>
      <c r="BF14" s="62">
        <v>6</v>
      </c>
      <c r="BG14" s="62">
        <v>10</v>
      </c>
      <c r="BH14" s="88"/>
      <c r="BI14" s="88"/>
      <c r="BJ14" s="88"/>
      <c r="BK14" s="87">
        <v>2.6666666666666665</v>
      </c>
      <c r="BL14" s="87">
        <v>2.3715415019762847</v>
      </c>
      <c r="BM14" s="87">
        <v>2.4813895781637716</v>
      </c>
    </row>
    <row r="15" spans="1:65" s="28" customFormat="1" ht="30" customHeight="1">
      <c r="A15" s="184" t="s">
        <v>7</v>
      </c>
      <c r="B15" s="184"/>
      <c r="C15" s="21">
        <v>275590</v>
      </c>
      <c r="D15" s="21">
        <v>157416</v>
      </c>
      <c r="E15" s="21">
        <v>433006</v>
      </c>
      <c r="F15" s="21">
        <v>190382</v>
      </c>
      <c r="G15" s="21">
        <v>108332</v>
      </c>
      <c r="H15" s="21">
        <v>298714</v>
      </c>
      <c r="I15" s="21">
        <v>42930</v>
      </c>
      <c r="J15" s="21">
        <v>22027</v>
      </c>
      <c r="K15" s="21">
        <v>64957</v>
      </c>
      <c r="L15" s="21">
        <v>27211</v>
      </c>
      <c r="M15" s="21">
        <v>13914</v>
      </c>
      <c r="N15" s="21">
        <v>41125</v>
      </c>
      <c r="O15" s="21">
        <v>23389</v>
      </c>
      <c r="P15" s="21">
        <v>19138</v>
      </c>
      <c r="Q15" s="21">
        <v>42527</v>
      </c>
      <c r="R15" s="21">
        <v>13457</v>
      </c>
      <c r="S15" s="21">
        <v>11941</v>
      </c>
      <c r="T15" s="21">
        <v>25398</v>
      </c>
      <c r="U15" s="21">
        <v>190382</v>
      </c>
      <c r="V15" s="21">
        <v>108332</v>
      </c>
      <c r="W15" s="21">
        <v>298714</v>
      </c>
      <c r="X15" s="21">
        <v>2304</v>
      </c>
      <c r="Y15" s="21">
        <v>1096</v>
      </c>
      <c r="Z15" s="21">
        <v>3400</v>
      </c>
      <c r="AA15" s="21">
        <v>30207</v>
      </c>
      <c r="AB15" s="21">
        <v>15388</v>
      </c>
      <c r="AC15" s="21">
        <v>45595</v>
      </c>
      <c r="AD15" s="102">
        <v>1.2101984431301278</v>
      </c>
      <c r="AE15" s="102">
        <v>1.0117047594431932</v>
      </c>
      <c r="AF15" s="102">
        <v>1.1382124707914594</v>
      </c>
      <c r="AG15" s="102">
        <v>15.866520994631847</v>
      </c>
      <c r="AH15" s="102">
        <v>14.204482516707898</v>
      </c>
      <c r="AI15" s="102">
        <v>15.263764001687234</v>
      </c>
      <c r="AJ15" s="21">
        <v>27211</v>
      </c>
      <c r="AK15" s="21">
        <v>13914</v>
      </c>
      <c r="AL15" s="21">
        <v>41125</v>
      </c>
      <c r="AM15" s="21">
        <v>128</v>
      </c>
      <c r="AN15" s="21">
        <v>63</v>
      </c>
      <c r="AO15" s="21">
        <v>191</v>
      </c>
      <c r="AP15" s="21">
        <v>3531</v>
      </c>
      <c r="AQ15" s="21">
        <v>1748</v>
      </c>
      <c r="AR15" s="21">
        <v>5279</v>
      </c>
      <c r="AS15" s="102">
        <v>0.47039800080849653</v>
      </c>
      <c r="AT15" s="102">
        <v>0.4527813712807245</v>
      </c>
      <c r="AU15" s="102">
        <v>0.4644376899696049</v>
      </c>
      <c r="AV15" s="102">
        <v>12.976369850428135</v>
      </c>
      <c r="AW15" s="102">
        <v>12.562886301566769</v>
      </c>
      <c r="AX15" s="102">
        <v>12.836474164133739</v>
      </c>
      <c r="AY15" s="21">
        <v>13457</v>
      </c>
      <c r="AZ15" s="21">
        <v>11941</v>
      </c>
      <c r="BA15" s="21">
        <v>25398</v>
      </c>
      <c r="BB15" s="21">
        <v>18</v>
      </c>
      <c r="BC15" s="21">
        <v>21</v>
      </c>
      <c r="BD15" s="21">
        <v>39</v>
      </c>
      <c r="BE15" s="21">
        <v>1080</v>
      </c>
      <c r="BF15" s="21">
        <v>989</v>
      </c>
      <c r="BG15" s="21">
        <v>2069</v>
      </c>
      <c r="BH15" s="102">
        <v>0.13375938173441332</v>
      </c>
      <c r="BI15" s="102">
        <v>0.1758646679507579</v>
      </c>
      <c r="BJ15" s="102">
        <v>0.1535553980628396</v>
      </c>
      <c r="BK15" s="102">
        <v>8.025562904064799</v>
      </c>
      <c r="BL15" s="102">
        <v>8.282388409680932</v>
      </c>
      <c r="BM15" s="102">
        <v>8.146310733128594</v>
      </c>
    </row>
    <row r="16" spans="1:51" s="2" customFormat="1" ht="16.5">
      <c r="A16" s="29"/>
      <c r="B16" s="3"/>
      <c r="C16" s="118" t="s">
        <v>8</v>
      </c>
      <c r="D16" s="3"/>
      <c r="E16" s="3"/>
      <c r="F16" s="30"/>
      <c r="G16" s="3"/>
      <c r="H16" s="3"/>
      <c r="O16" s="118"/>
      <c r="U16" s="118" t="s">
        <v>8</v>
      </c>
      <c r="AJ16" s="118" t="s">
        <v>8</v>
      </c>
      <c r="AY16" s="118" t="s">
        <v>8</v>
      </c>
    </row>
    <row r="17" spans="3:51" ht="14.25">
      <c r="C17" s="75" t="s">
        <v>99</v>
      </c>
      <c r="O17" s="75"/>
      <c r="U17" s="75" t="s">
        <v>99</v>
      </c>
      <c r="AJ17" s="75" t="s">
        <v>99</v>
      </c>
      <c r="AY17" s="75" t="s">
        <v>99</v>
      </c>
    </row>
    <row r="18" spans="21:51" ht="14.25">
      <c r="U18" s="76" t="s">
        <v>102</v>
      </c>
      <c r="AJ18" s="76" t="s">
        <v>102</v>
      </c>
      <c r="AY18" s="76" t="s">
        <v>102</v>
      </c>
    </row>
    <row r="19" spans="21:65" ht="12.75"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21:65" ht="12.75"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21:65" ht="12.75"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21:65" ht="12.75"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21:65" ht="12.75"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21:65" ht="12.75"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21:65" ht="12.75"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21:65" ht="12.75"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21:65" ht="12.75"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21:65" ht="12.75"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21:65" ht="12.75"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21:65" ht="12.75"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21:65" ht="12.75"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21:65" ht="12.75"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21:65" ht="12.75"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21:65" ht="12.75"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21:65" ht="12.75"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1:65" ht="12.75"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1:65" ht="12.75"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1:65" ht="12.75"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</sheetData>
  <sheetProtection/>
  <mergeCells count="35">
    <mergeCell ref="A15:B15"/>
    <mergeCell ref="A3:A6"/>
    <mergeCell ref="B3:B6"/>
    <mergeCell ref="C4:H4"/>
    <mergeCell ref="X5:Z5"/>
    <mergeCell ref="AA5:AC5"/>
    <mergeCell ref="AD5:AF5"/>
    <mergeCell ref="AG5:AI5"/>
    <mergeCell ref="I4:N4"/>
    <mergeCell ref="C5:E5"/>
    <mergeCell ref="F5:H5"/>
    <mergeCell ref="C3:N3"/>
    <mergeCell ref="O3:T3"/>
    <mergeCell ref="I5:K5"/>
    <mergeCell ref="L5:N5"/>
    <mergeCell ref="AP5:AR5"/>
    <mergeCell ref="AS5:AU5"/>
    <mergeCell ref="AV5:AX5"/>
    <mergeCell ref="BK5:BM5"/>
    <mergeCell ref="O4:T4"/>
    <mergeCell ref="O5:Q5"/>
    <mergeCell ref="R5:T5"/>
    <mergeCell ref="U3:W5"/>
    <mergeCell ref="X3:AC4"/>
    <mergeCell ref="AD3:AI4"/>
    <mergeCell ref="BE5:BG5"/>
    <mergeCell ref="BH5:BJ5"/>
    <mergeCell ref="BB3:BG4"/>
    <mergeCell ref="BH3:BM4"/>
    <mergeCell ref="BB5:BD5"/>
    <mergeCell ref="AJ3:AL5"/>
    <mergeCell ref="AM3:AR4"/>
    <mergeCell ref="AS3:AX4"/>
    <mergeCell ref="AY3:BA5"/>
    <mergeCell ref="AM5:AO5"/>
  </mergeCells>
  <printOptions horizontalCentered="1"/>
  <pageMargins left="0.4724409448818898" right="0.07874015748031496" top="0.7480314960629921" bottom="0.7480314960629921" header="0.31496062992125984" footer="0.5118110236220472"/>
  <pageSetup firstPageNumber="25" useFirstPageNumber="1" horizontalDpi="600" verticalDpi="600" orientation="landscape" paperSize="9" scale="75" r:id="rId1"/>
  <headerFooter alignWithMargins="0">
    <oddFooter>&amp;C&amp;"Cambria,Regular"&amp;9XII-&amp;P</oddFooter>
  </headerFooter>
  <colBreaks count="3" manualBreakCount="3">
    <brk id="20" max="17" man="1"/>
    <brk id="35" max="17" man="1"/>
    <brk id="50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47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5.140625" style="24" customWidth="1"/>
    <col min="2" max="2" width="31.140625" style="13" customWidth="1"/>
    <col min="3" max="5" width="9.140625" style="3" customWidth="1"/>
    <col min="6" max="8" width="9.421875" style="3" customWidth="1"/>
    <col min="9" max="10" width="8.57421875" style="3" customWidth="1"/>
    <col min="11" max="11" width="9.8515625" style="3" customWidth="1"/>
    <col min="12" max="13" width="9.421875" style="3" customWidth="1"/>
    <col min="14" max="14" width="9.8515625" style="3" customWidth="1"/>
    <col min="15" max="16" width="7.7109375" style="3" customWidth="1"/>
    <col min="17" max="17" width="9.00390625" style="3" customWidth="1"/>
    <col min="18" max="32" width="9.140625" style="3" customWidth="1"/>
    <col min="33" max="41" width="8.57421875" style="3" customWidth="1"/>
    <col min="42" max="44" width="7.7109375" style="3" customWidth="1"/>
    <col min="45" max="59" width="9.140625" style="3" customWidth="1"/>
    <col min="60" max="68" width="8.57421875" style="3" customWidth="1"/>
    <col min="69" max="71" width="7.7109375" style="3" customWidth="1"/>
    <col min="72" max="83" width="9.140625" style="3" customWidth="1"/>
  </cols>
  <sheetData>
    <row r="1" spans="1:83" ht="14.25" customHeight="1">
      <c r="A1" s="13"/>
      <c r="B1" s="14"/>
      <c r="C1" s="36" t="s">
        <v>74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 t="s">
        <v>74</v>
      </c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36" t="s">
        <v>74</v>
      </c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 t="s">
        <v>74</v>
      </c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36" t="s">
        <v>74</v>
      </c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 t="s">
        <v>74</v>
      </c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83" ht="12.75" customHeight="1">
      <c r="A2" s="15"/>
      <c r="B2" s="16"/>
      <c r="C2" s="138" t="s">
        <v>93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38" t="s">
        <v>94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138" t="s">
        <v>95</v>
      </c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138" t="s">
        <v>96</v>
      </c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138" t="s">
        <v>97</v>
      </c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138" t="s">
        <v>98</v>
      </c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</row>
    <row r="3" spans="1:83" ht="11.25" customHeight="1">
      <c r="A3" s="181" t="s">
        <v>18</v>
      </c>
      <c r="B3" s="173" t="s">
        <v>0</v>
      </c>
      <c r="C3" s="201" t="s">
        <v>66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194" t="s">
        <v>67</v>
      </c>
      <c r="S3" s="197"/>
      <c r="T3" s="197"/>
      <c r="U3" s="194" t="s">
        <v>68</v>
      </c>
      <c r="V3" s="197"/>
      <c r="W3" s="197"/>
      <c r="X3" s="194" t="s">
        <v>69</v>
      </c>
      <c r="Y3" s="197"/>
      <c r="Z3" s="197"/>
      <c r="AA3" s="196" t="s">
        <v>70</v>
      </c>
      <c r="AB3" s="196"/>
      <c r="AC3" s="196"/>
      <c r="AD3" s="201" t="s">
        <v>66</v>
      </c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94" t="s">
        <v>67</v>
      </c>
      <c r="AT3" s="197"/>
      <c r="AU3" s="197"/>
      <c r="AV3" s="194" t="s">
        <v>68</v>
      </c>
      <c r="AW3" s="197"/>
      <c r="AX3" s="197"/>
      <c r="AY3" s="194" t="s">
        <v>69</v>
      </c>
      <c r="AZ3" s="197"/>
      <c r="BA3" s="197"/>
      <c r="BB3" s="196" t="s">
        <v>70</v>
      </c>
      <c r="BC3" s="196"/>
      <c r="BD3" s="196"/>
      <c r="BE3" s="201" t="s">
        <v>66</v>
      </c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194" t="s">
        <v>67</v>
      </c>
      <c r="BU3" s="197"/>
      <c r="BV3" s="197"/>
      <c r="BW3" s="194" t="s">
        <v>68</v>
      </c>
      <c r="BX3" s="197"/>
      <c r="BY3" s="197"/>
      <c r="BZ3" s="194" t="s">
        <v>69</v>
      </c>
      <c r="CA3" s="197"/>
      <c r="CB3" s="197"/>
      <c r="CC3" s="196" t="s">
        <v>70</v>
      </c>
      <c r="CD3" s="196"/>
      <c r="CE3" s="196"/>
    </row>
    <row r="4" spans="1:83" ht="12" customHeight="1">
      <c r="A4" s="181"/>
      <c r="B4" s="173"/>
      <c r="C4" s="194" t="s">
        <v>71</v>
      </c>
      <c r="D4" s="197"/>
      <c r="E4" s="199"/>
      <c r="F4" s="196" t="s">
        <v>72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5"/>
      <c r="S4" s="198"/>
      <c r="T4" s="198"/>
      <c r="U4" s="195"/>
      <c r="V4" s="198"/>
      <c r="W4" s="198"/>
      <c r="X4" s="195"/>
      <c r="Y4" s="198"/>
      <c r="Z4" s="198"/>
      <c r="AA4" s="196"/>
      <c r="AB4" s="196"/>
      <c r="AC4" s="196"/>
      <c r="AD4" s="194" t="s">
        <v>71</v>
      </c>
      <c r="AE4" s="197"/>
      <c r="AF4" s="199"/>
      <c r="AG4" s="196" t="s">
        <v>72</v>
      </c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5"/>
      <c r="AT4" s="198"/>
      <c r="AU4" s="198"/>
      <c r="AV4" s="195"/>
      <c r="AW4" s="198"/>
      <c r="AX4" s="198"/>
      <c r="AY4" s="195"/>
      <c r="AZ4" s="198"/>
      <c r="BA4" s="198"/>
      <c r="BB4" s="196"/>
      <c r="BC4" s="196"/>
      <c r="BD4" s="196"/>
      <c r="BE4" s="194" t="s">
        <v>71</v>
      </c>
      <c r="BF4" s="197"/>
      <c r="BG4" s="199"/>
      <c r="BH4" s="196" t="s">
        <v>72</v>
      </c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5"/>
      <c r="BU4" s="198"/>
      <c r="BV4" s="198"/>
      <c r="BW4" s="195"/>
      <c r="BX4" s="198"/>
      <c r="BY4" s="198"/>
      <c r="BZ4" s="195"/>
      <c r="CA4" s="198"/>
      <c r="CB4" s="198"/>
      <c r="CC4" s="196"/>
      <c r="CD4" s="196"/>
      <c r="CE4" s="196"/>
    </row>
    <row r="5" spans="1:83" ht="9.75" customHeight="1">
      <c r="A5" s="181"/>
      <c r="B5" s="173"/>
      <c r="C5" s="195"/>
      <c r="D5" s="198"/>
      <c r="E5" s="200"/>
      <c r="F5" s="195" t="s">
        <v>67</v>
      </c>
      <c r="G5" s="198"/>
      <c r="H5" s="200"/>
      <c r="I5" s="195" t="s">
        <v>68</v>
      </c>
      <c r="J5" s="198"/>
      <c r="K5" s="200"/>
      <c r="L5" s="195" t="s">
        <v>69</v>
      </c>
      <c r="M5" s="198"/>
      <c r="N5" s="200"/>
      <c r="O5" s="195" t="s">
        <v>70</v>
      </c>
      <c r="P5" s="198"/>
      <c r="Q5" s="200"/>
      <c r="R5" s="194" t="s">
        <v>73</v>
      </c>
      <c r="S5" s="194" t="s">
        <v>6</v>
      </c>
      <c r="T5" s="194" t="s">
        <v>7</v>
      </c>
      <c r="U5" s="194" t="s">
        <v>73</v>
      </c>
      <c r="V5" s="194" t="s">
        <v>6</v>
      </c>
      <c r="W5" s="194" t="s">
        <v>7</v>
      </c>
      <c r="X5" s="194" t="s">
        <v>73</v>
      </c>
      <c r="Y5" s="194" t="s">
        <v>6</v>
      </c>
      <c r="Z5" s="194" t="s">
        <v>7</v>
      </c>
      <c r="AA5" s="196" t="s">
        <v>73</v>
      </c>
      <c r="AB5" s="196" t="s">
        <v>6</v>
      </c>
      <c r="AC5" s="196" t="s">
        <v>7</v>
      </c>
      <c r="AD5" s="195"/>
      <c r="AE5" s="198"/>
      <c r="AF5" s="200"/>
      <c r="AG5" s="195" t="s">
        <v>67</v>
      </c>
      <c r="AH5" s="198"/>
      <c r="AI5" s="200"/>
      <c r="AJ5" s="195" t="s">
        <v>68</v>
      </c>
      <c r="AK5" s="198"/>
      <c r="AL5" s="200"/>
      <c r="AM5" s="195" t="s">
        <v>69</v>
      </c>
      <c r="AN5" s="198"/>
      <c r="AO5" s="200"/>
      <c r="AP5" s="195" t="s">
        <v>70</v>
      </c>
      <c r="AQ5" s="198"/>
      <c r="AR5" s="200"/>
      <c r="AS5" s="194" t="s">
        <v>73</v>
      </c>
      <c r="AT5" s="194" t="s">
        <v>6</v>
      </c>
      <c r="AU5" s="194" t="s">
        <v>7</v>
      </c>
      <c r="AV5" s="194" t="s">
        <v>73</v>
      </c>
      <c r="AW5" s="194" t="s">
        <v>6</v>
      </c>
      <c r="AX5" s="194" t="s">
        <v>7</v>
      </c>
      <c r="AY5" s="194" t="s">
        <v>73</v>
      </c>
      <c r="AZ5" s="194" t="s">
        <v>6</v>
      </c>
      <c r="BA5" s="194" t="s">
        <v>7</v>
      </c>
      <c r="BB5" s="196" t="s">
        <v>73</v>
      </c>
      <c r="BC5" s="196" t="s">
        <v>6</v>
      </c>
      <c r="BD5" s="196" t="s">
        <v>7</v>
      </c>
      <c r="BE5" s="195"/>
      <c r="BF5" s="198"/>
      <c r="BG5" s="200"/>
      <c r="BH5" s="195" t="s">
        <v>67</v>
      </c>
      <c r="BI5" s="198"/>
      <c r="BJ5" s="200"/>
      <c r="BK5" s="195" t="s">
        <v>68</v>
      </c>
      <c r="BL5" s="198"/>
      <c r="BM5" s="200"/>
      <c r="BN5" s="195" t="s">
        <v>69</v>
      </c>
      <c r="BO5" s="198"/>
      <c r="BP5" s="200"/>
      <c r="BQ5" s="195" t="s">
        <v>70</v>
      </c>
      <c r="BR5" s="198"/>
      <c r="BS5" s="200"/>
      <c r="BT5" s="194" t="s">
        <v>73</v>
      </c>
      <c r="BU5" s="194" t="s">
        <v>6</v>
      </c>
      <c r="BV5" s="194" t="s">
        <v>7</v>
      </c>
      <c r="BW5" s="194" t="s">
        <v>73</v>
      </c>
      <c r="BX5" s="194" t="s">
        <v>6</v>
      </c>
      <c r="BY5" s="194" t="s">
        <v>7</v>
      </c>
      <c r="BZ5" s="194" t="s">
        <v>73</v>
      </c>
      <c r="CA5" s="194" t="s">
        <v>6</v>
      </c>
      <c r="CB5" s="194" t="s">
        <v>7</v>
      </c>
      <c r="CC5" s="196" t="s">
        <v>73</v>
      </c>
      <c r="CD5" s="196" t="s">
        <v>6</v>
      </c>
      <c r="CE5" s="196" t="s">
        <v>7</v>
      </c>
    </row>
    <row r="6" spans="1:83" ht="13.5" customHeight="1">
      <c r="A6" s="181"/>
      <c r="B6" s="173"/>
      <c r="C6" s="48" t="s">
        <v>73</v>
      </c>
      <c r="D6" s="48" t="s">
        <v>6</v>
      </c>
      <c r="E6" s="48" t="s">
        <v>7</v>
      </c>
      <c r="F6" s="48" t="s">
        <v>73</v>
      </c>
      <c r="G6" s="48" t="s">
        <v>6</v>
      </c>
      <c r="H6" s="48" t="s">
        <v>7</v>
      </c>
      <c r="I6" s="48" t="s">
        <v>73</v>
      </c>
      <c r="J6" s="48" t="s">
        <v>6</v>
      </c>
      <c r="K6" s="48" t="s">
        <v>7</v>
      </c>
      <c r="L6" s="48" t="s">
        <v>73</v>
      </c>
      <c r="M6" s="48" t="s">
        <v>6</v>
      </c>
      <c r="N6" s="48" t="s">
        <v>7</v>
      </c>
      <c r="O6" s="48" t="s">
        <v>73</v>
      </c>
      <c r="P6" s="48" t="s">
        <v>6</v>
      </c>
      <c r="Q6" s="48" t="s">
        <v>7</v>
      </c>
      <c r="R6" s="195"/>
      <c r="S6" s="195"/>
      <c r="T6" s="195"/>
      <c r="U6" s="195"/>
      <c r="V6" s="195"/>
      <c r="W6" s="195"/>
      <c r="X6" s="195"/>
      <c r="Y6" s="195"/>
      <c r="Z6" s="195"/>
      <c r="AA6" s="196"/>
      <c r="AB6" s="196"/>
      <c r="AC6" s="196"/>
      <c r="AD6" s="48" t="s">
        <v>73</v>
      </c>
      <c r="AE6" s="48" t="s">
        <v>6</v>
      </c>
      <c r="AF6" s="48" t="s">
        <v>7</v>
      </c>
      <c r="AG6" s="48" t="s">
        <v>73</v>
      </c>
      <c r="AH6" s="48" t="s">
        <v>6</v>
      </c>
      <c r="AI6" s="48" t="s">
        <v>7</v>
      </c>
      <c r="AJ6" s="48" t="s">
        <v>73</v>
      </c>
      <c r="AK6" s="48" t="s">
        <v>6</v>
      </c>
      <c r="AL6" s="48" t="s">
        <v>7</v>
      </c>
      <c r="AM6" s="48" t="s">
        <v>73</v>
      </c>
      <c r="AN6" s="48" t="s">
        <v>6</v>
      </c>
      <c r="AO6" s="48" t="s">
        <v>7</v>
      </c>
      <c r="AP6" s="48" t="s">
        <v>73</v>
      </c>
      <c r="AQ6" s="48" t="s">
        <v>6</v>
      </c>
      <c r="AR6" s="48" t="s">
        <v>7</v>
      </c>
      <c r="AS6" s="195"/>
      <c r="AT6" s="195"/>
      <c r="AU6" s="195"/>
      <c r="AV6" s="195"/>
      <c r="AW6" s="195"/>
      <c r="AX6" s="195"/>
      <c r="AY6" s="195"/>
      <c r="AZ6" s="195"/>
      <c r="BA6" s="195"/>
      <c r="BB6" s="196"/>
      <c r="BC6" s="196"/>
      <c r="BD6" s="196"/>
      <c r="BE6" s="48" t="s">
        <v>73</v>
      </c>
      <c r="BF6" s="48" t="s">
        <v>6</v>
      </c>
      <c r="BG6" s="48" t="s">
        <v>7</v>
      </c>
      <c r="BH6" s="48" t="s">
        <v>73</v>
      </c>
      <c r="BI6" s="48" t="s">
        <v>6</v>
      </c>
      <c r="BJ6" s="48" t="s">
        <v>7</v>
      </c>
      <c r="BK6" s="48" t="s">
        <v>73</v>
      </c>
      <c r="BL6" s="48" t="s">
        <v>6</v>
      </c>
      <c r="BM6" s="48" t="s">
        <v>7</v>
      </c>
      <c r="BN6" s="48" t="s">
        <v>73</v>
      </c>
      <c r="BO6" s="48" t="s">
        <v>6</v>
      </c>
      <c r="BP6" s="48" t="s">
        <v>7</v>
      </c>
      <c r="BQ6" s="48" t="s">
        <v>73</v>
      </c>
      <c r="BR6" s="48" t="s">
        <v>6</v>
      </c>
      <c r="BS6" s="48" t="s">
        <v>7</v>
      </c>
      <c r="BT6" s="195"/>
      <c r="BU6" s="195"/>
      <c r="BV6" s="195"/>
      <c r="BW6" s="195"/>
      <c r="BX6" s="195"/>
      <c r="BY6" s="195"/>
      <c r="BZ6" s="195"/>
      <c r="CA6" s="195"/>
      <c r="CB6" s="195"/>
      <c r="CC6" s="196"/>
      <c r="CD6" s="196"/>
      <c r="CE6" s="196"/>
    </row>
    <row r="7" spans="1:83" ht="12.75">
      <c r="A7" s="18">
        <v>1</v>
      </c>
      <c r="B7" s="18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3</v>
      </c>
      <c r="S7" s="49">
        <v>4</v>
      </c>
      <c r="T7" s="49">
        <v>5</v>
      </c>
      <c r="U7" s="49">
        <v>6</v>
      </c>
      <c r="V7" s="49">
        <v>7</v>
      </c>
      <c r="W7" s="49">
        <v>8</v>
      </c>
      <c r="X7" s="49">
        <v>9</v>
      </c>
      <c r="Y7" s="49">
        <v>10</v>
      </c>
      <c r="Z7" s="49">
        <v>11</v>
      </c>
      <c r="AA7" s="49">
        <v>12</v>
      </c>
      <c r="AB7" s="49">
        <v>13</v>
      </c>
      <c r="AC7" s="49">
        <v>14</v>
      </c>
      <c r="AD7" s="49">
        <v>3</v>
      </c>
      <c r="AE7" s="49">
        <v>4</v>
      </c>
      <c r="AF7" s="49">
        <v>5</v>
      </c>
      <c r="AG7" s="49">
        <v>6</v>
      </c>
      <c r="AH7" s="49">
        <v>7</v>
      </c>
      <c r="AI7" s="49">
        <v>8</v>
      </c>
      <c r="AJ7" s="49">
        <v>9</v>
      </c>
      <c r="AK7" s="49">
        <v>10</v>
      </c>
      <c r="AL7" s="49">
        <v>11</v>
      </c>
      <c r="AM7" s="49">
        <v>12</v>
      </c>
      <c r="AN7" s="49">
        <v>13</v>
      </c>
      <c r="AO7" s="49">
        <v>14</v>
      </c>
      <c r="AP7" s="49">
        <v>15</v>
      </c>
      <c r="AQ7" s="49">
        <v>16</v>
      </c>
      <c r="AR7" s="49">
        <v>17</v>
      </c>
      <c r="AS7" s="49">
        <v>3</v>
      </c>
      <c r="AT7" s="49">
        <v>4</v>
      </c>
      <c r="AU7" s="49">
        <v>5</v>
      </c>
      <c r="AV7" s="49">
        <v>6</v>
      </c>
      <c r="AW7" s="49">
        <v>7</v>
      </c>
      <c r="AX7" s="49">
        <v>8</v>
      </c>
      <c r="AY7" s="49">
        <v>9</v>
      </c>
      <c r="AZ7" s="49">
        <v>10</v>
      </c>
      <c r="BA7" s="49">
        <v>11</v>
      </c>
      <c r="BB7" s="49">
        <v>12</v>
      </c>
      <c r="BC7" s="49">
        <v>13</v>
      </c>
      <c r="BD7" s="49">
        <v>14</v>
      </c>
      <c r="BE7" s="49">
        <v>3</v>
      </c>
      <c r="BF7" s="49">
        <v>4</v>
      </c>
      <c r="BG7" s="49">
        <v>5</v>
      </c>
      <c r="BH7" s="49">
        <v>6</v>
      </c>
      <c r="BI7" s="49">
        <v>7</v>
      </c>
      <c r="BJ7" s="49">
        <v>8</v>
      </c>
      <c r="BK7" s="49">
        <v>9</v>
      </c>
      <c r="BL7" s="49">
        <v>10</v>
      </c>
      <c r="BM7" s="49">
        <v>11</v>
      </c>
      <c r="BN7" s="49">
        <v>12</v>
      </c>
      <c r="BO7" s="49">
        <v>13</v>
      </c>
      <c r="BP7" s="49">
        <v>14</v>
      </c>
      <c r="BQ7" s="49">
        <v>15</v>
      </c>
      <c r="BR7" s="49">
        <v>16</v>
      </c>
      <c r="BS7" s="49">
        <v>17</v>
      </c>
      <c r="BT7" s="49">
        <v>3</v>
      </c>
      <c r="BU7" s="49">
        <v>4</v>
      </c>
      <c r="BV7" s="49">
        <v>5</v>
      </c>
      <c r="BW7" s="49">
        <v>6</v>
      </c>
      <c r="BX7" s="49">
        <v>7</v>
      </c>
      <c r="BY7" s="49">
        <v>8</v>
      </c>
      <c r="BZ7" s="49">
        <v>9</v>
      </c>
      <c r="CA7" s="49">
        <v>10</v>
      </c>
      <c r="CB7" s="49">
        <v>11</v>
      </c>
      <c r="CC7" s="49">
        <v>12</v>
      </c>
      <c r="CD7" s="49">
        <v>13</v>
      </c>
      <c r="CE7" s="49">
        <v>14</v>
      </c>
    </row>
    <row r="8" spans="1:83" ht="14.25">
      <c r="A8" s="182" t="s">
        <v>9</v>
      </c>
      <c r="B8" s="182"/>
      <c r="C8" s="202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8"/>
      <c r="AD8" s="202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8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8"/>
      <c r="BE8" s="202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8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8"/>
    </row>
    <row r="9" spans="1:83" ht="27" customHeight="1">
      <c r="A9" s="4">
        <v>1</v>
      </c>
      <c r="B9" s="135" t="s">
        <v>22</v>
      </c>
      <c r="C9" s="52">
        <f>Board!AP9</f>
        <v>367439</v>
      </c>
      <c r="D9" s="52">
        <f>Board!AQ9</f>
        <v>298023</v>
      </c>
      <c r="E9" s="52">
        <f>Board!AR9</f>
        <v>665462</v>
      </c>
      <c r="F9" s="152"/>
      <c r="G9" s="152"/>
      <c r="H9" s="152"/>
      <c r="I9" s="152"/>
      <c r="J9" s="152"/>
      <c r="K9" s="152"/>
      <c r="L9" s="153"/>
      <c r="M9" s="153"/>
      <c r="N9" s="152"/>
      <c r="O9" s="153"/>
      <c r="P9" s="153"/>
      <c r="Q9" s="152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52">
        <f>Board!CI9</f>
        <v>26092</v>
      </c>
      <c r="AE9" s="52">
        <f>Board!CJ9</f>
        <v>22367</v>
      </c>
      <c r="AF9" s="52">
        <f>Board!CK9</f>
        <v>48459</v>
      </c>
      <c r="AG9" s="152"/>
      <c r="AH9" s="152"/>
      <c r="AI9" s="152"/>
      <c r="AJ9" s="152"/>
      <c r="AK9" s="152"/>
      <c r="AL9" s="152"/>
      <c r="AM9" s="153"/>
      <c r="AN9" s="153"/>
      <c r="AO9" s="152"/>
      <c r="AP9" s="153"/>
      <c r="AQ9" s="153"/>
      <c r="AR9" s="152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52">
        <f>Board!EB9</f>
        <v>11404</v>
      </c>
      <c r="BF9" s="52">
        <f>Board!EC9</f>
        <v>10038</v>
      </c>
      <c r="BG9" s="52">
        <f>Board!ED9</f>
        <v>21442</v>
      </c>
      <c r="BH9" s="152"/>
      <c r="BI9" s="152"/>
      <c r="BJ9" s="152"/>
      <c r="BK9" s="152"/>
      <c r="BL9" s="152"/>
      <c r="BM9" s="152"/>
      <c r="BN9" s="153"/>
      <c r="BO9" s="153"/>
      <c r="BP9" s="152"/>
      <c r="BQ9" s="153"/>
      <c r="BR9" s="153"/>
      <c r="BS9" s="152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</row>
    <row r="10" spans="1:83" ht="32.25" customHeight="1">
      <c r="A10" s="4">
        <v>2</v>
      </c>
      <c r="B10" s="135" t="s">
        <v>23</v>
      </c>
      <c r="C10" s="52">
        <v>31666</v>
      </c>
      <c r="D10" s="52">
        <v>26059</v>
      </c>
      <c r="E10" s="52">
        <v>57725</v>
      </c>
      <c r="F10" s="7">
        <v>1642</v>
      </c>
      <c r="G10" s="7">
        <v>3441</v>
      </c>
      <c r="H10" s="7">
        <v>5083</v>
      </c>
      <c r="I10" s="7">
        <v>11591</v>
      </c>
      <c r="J10" s="7">
        <v>11129</v>
      </c>
      <c r="K10" s="7">
        <v>22720</v>
      </c>
      <c r="L10" s="52">
        <v>18433</v>
      </c>
      <c r="M10" s="52">
        <v>11489</v>
      </c>
      <c r="N10" s="7">
        <v>29922</v>
      </c>
      <c r="O10" s="127"/>
      <c r="P10" s="127"/>
      <c r="Q10" s="128"/>
      <c r="R10" s="78">
        <v>5.185372323627865</v>
      </c>
      <c r="S10" s="78">
        <v>13.204650984304848</v>
      </c>
      <c r="T10" s="78">
        <v>8.805543525335644</v>
      </c>
      <c r="U10" s="78">
        <v>36.60392850375797</v>
      </c>
      <c r="V10" s="78">
        <v>42.70693426455352</v>
      </c>
      <c r="W10" s="78">
        <v>39.35902988306626</v>
      </c>
      <c r="X10" s="78">
        <v>58.210699172614156</v>
      </c>
      <c r="Y10" s="78">
        <v>44.08841475114164</v>
      </c>
      <c r="Z10" s="78">
        <v>51.83542659159809</v>
      </c>
      <c r="AA10" s="88">
        <v>0</v>
      </c>
      <c r="AB10" s="88">
        <v>0</v>
      </c>
      <c r="AC10" s="88">
        <v>0</v>
      </c>
      <c r="AD10" s="52">
        <v>1103</v>
      </c>
      <c r="AE10" s="52">
        <v>706</v>
      </c>
      <c r="AF10" s="52">
        <v>1809</v>
      </c>
      <c r="AG10" s="7">
        <v>54</v>
      </c>
      <c r="AH10" s="7">
        <v>101</v>
      </c>
      <c r="AI10" s="7">
        <v>155</v>
      </c>
      <c r="AJ10" s="7">
        <v>300</v>
      </c>
      <c r="AK10" s="7">
        <v>205</v>
      </c>
      <c r="AL10" s="7">
        <v>505</v>
      </c>
      <c r="AM10" s="52">
        <v>749</v>
      </c>
      <c r="AN10" s="52">
        <v>400</v>
      </c>
      <c r="AO10" s="7">
        <v>1149</v>
      </c>
      <c r="AP10" s="129"/>
      <c r="AQ10" s="129"/>
      <c r="AR10" s="64"/>
      <c r="AS10" s="78">
        <v>4.895738893925658</v>
      </c>
      <c r="AT10" s="78">
        <v>14.305949008498585</v>
      </c>
      <c r="AU10" s="78">
        <v>8.568269762299613</v>
      </c>
      <c r="AV10" s="78">
        <v>27.1985494106981</v>
      </c>
      <c r="AW10" s="78">
        <v>29.036827195467424</v>
      </c>
      <c r="AX10" s="78">
        <v>27.91597567716971</v>
      </c>
      <c r="AY10" s="78">
        <v>67.90571169537625</v>
      </c>
      <c r="AZ10" s="78">
        <v>56.657223796033996</v>
      </c>
      <c r="BA10" s="78">
        <v>63.51575456053068</v>
      </c>
      <c r="BB10" s="88"/>
      <c r="BC10" s="88"/>
      <c r="BD10" s="88"/>
      <c r="BE10" s="52">
        <v>897</v>
      </c>
      <c r="BF10" s="52">
        <v>926</v>
      </c>
      <c r="BG10" s="52">
        <v>1823</v>
      </c>
      <c r="BH10" s="7">
        <v>243</v>
      </c>
      <c r="BI10" s="7">
        <v>335</v>
      </c>
      <c r="BJ10" s="7">
        <v>578</v>
      </c>
      <c r="BK10" s="7">
        <v>234</v>
      </c>
      <c r="BL10" s="7">
        <v>217</v>
      </c>
      <c r="BM10" s="7">
        <v>451</v>
      </c>
      <c r="BN10" s="52">
        <v>420</v>
      </c>
      <c r="BO10" s="52">
        <v>374</v>
      </c>
      <c r="BP10" s="7">
        <v>794</v>
      </c>
      <c r="BQ10" s="129"/>
      <c r="BR10" s="129"/>
      <c r="BS10" s="64"/>
      <c r="BT10" s="78">
        <v>27.09030100334448</v>
      </c>
      <c r="BU10" s="78">
        <v>36.17710583153348</v>
      </c>
      <c r="BV10" s="78">
        <v>31.705979155238616</v>
      </c>
      <c r="BW10" s="78">
        <v>26.08695652173913</v>
      </c>
      <c r="BX10" s="78">
        <v>23.434125269978402</v>
      </c>
      <c r="BY10" s="78">
        <v>24.739440482720788</v>
      </c>
      <c r="BZ10" s="78">
        <v>46.82274247491638</v>
      </c>
      <c r="CA10" s="78">
        <v>40.388768898488124</v>
      </c>
      <c r="CB10" s="78">
        <v>43.55458036204059</v>
      </c>
      <c r="CC10" s="88">
        <v>0</v>
      </c>
      <c r="CD10" s="88">
        <v>0</v>
      </c>
      <c r="CE10" s="88">
        <v>0</v>
      </c>
    </row>
    <row r="11" spans="1:83" ht="14.25">
      <c r="A11" s="182" t="s">
        <v>10</v>
      </c>
      <c r="B11" s="182"/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1"/>
      <c r="R11" s="192" t="s">
        <v>101</v>
      </c>
      <c r="S11" s="192" t="s">
        <v>101</v>
      </c>
      <c r="T11" s="192" t="s">
        <v>101</v>
      </c>
      <c r="U11" s="192" t="s">
        <v>101</v>
      </c>
      <c r="V11" s="192" t="s">
        <v>101</v>
      </c>
      <c r="W11" s="192" t="s">
        <v>101</v>
      </c>
      <c r="X11" s="192" t="s">
        <v>101</v>
      </c>
      <c r="Y11" s="192" t="s">
        <v>101</v>
      </c>
      <c r="Z11" s="192" t="s">
        <v>101</v>
      </c>
      <c r="AA11" s="192" t="s">
        <v>101</v>
      </c>
      <c r="AB11" s="192" t="s">
        <v>101</v>
      </c>
      <c r="AC11" s="193" t="s">
        <v>101</v>
      </c>
      <c r="AD11" s="189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1"/>
      <c r="AS11" s="192" t="s">
        <v>101</v>
      </c>
      <c r="AT11" s="192" t="s">
        <v>101</v>
      </c>
      <c r="AU11" s="192" t="s">
        <v>101</v>
      </c>
      <c r="AV11" s="192" t="s">
        <v>101</v>
      </c>
      <c r="AW11" s="192" t="s">
        <v>101</v>
      </c>
      <c r="AX11" s="192" t="s">
        <v>101</v>
      </c>
      <c r="AY11" s="192" t="s">
        <v>101</v>
      </c>
      <c r="AZ11" s="192" t="s">
        <v>101</v>
      </c>
      <c r="BA11" s="192" t="s">
        <v>101</v>
      </c>
      <c r="BB11" s="192" t="s">
        <v>101</v>
      </c>
      <c r="BC11" s="192" t="s">
        <v>101</v>
      </c>
      <c r="BD11" s="193" t="s">
        <v>101</v>
      </c>
      <c r="BE11" s="189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1"/>
      <c r="BT11" s="192" t="s">
        <v>101</v>
      </c>
      <c r="BU11" s="192" t="s">
        <v>101</v>
      </c>
      <c r="BV11" s="192" t="s">
        <v>101</v>
      </c>
      <c r="BW11" s="192" t="s">
        <v>101</v>
      </c>
      <c r="BX11" s="192" t="s">
        <v>101</v>
      </c>
      <c r="BY11" s="192" t="s">
        <v>101</v>
      </c>
      <c r="BZ11" s="192" t="s">
        <v>101</v>
      </c>
      <c r="CA11" s="192" t="s">
        <v>101</v>
      </c>
      <c r="CB11" s="192" t="s">
        <v>101</v>
      </c>
      <c r="CC11" s="192" t="s">
        <v>101</v>
      </c>
      <c r="CD11" s="192" t="s">
        <v>101</v>
      </c>
      <c r="CE11" s="193" t="s">
        <v>101</v>
      </c>
    </row>
    <row r="12" spans="1:83" ht="31.5" customHeight="1">
      <c r="A12" s="4">
        <v>3</v>
      </c>
      <c r="B12" s="134" t="s">
        <v>34</v>
      </c>
      <c r="C12" s="139">
        <v>196752</v>
      </c>
      <c r="D12" s="139">
        <v>172224</v>
      </c>
      <c r="E12" s="139">
        <v>368976</v>
      </c>
      <c r="F12" s="140">
        <v>10045</v>
      </c>
      <c r="G12" s="140">
        <v>9400</v>
      </c>
      <c r="H12" s="140">
        <v>19445</v>
      </c>
      <c r="I12" s="140">
        <v>44742</v>
      </c>
      <c r="J12" s="140">
        <v>33897</v>
      </c>
      <c r="K12" s="140">
        <v>78639</v>
      </c>
      <c r="L12" s="139">
        <v>128043</v>
      </c>
      <c r="M12" s="139">
        <v>115532</v>
      </c>
      <c r="N12" s="140">
        <v>243575</v>
      </c>
      <c r="O12" s="139">
        <v>13922</v>
      </c>
      <c r="P12" s="139">
        <v>13395</v>
      </c>
      <c r="Q12" s="140">
        <v>27317</v>
      </c>
      <c r="R12" s="141">
        <v>5.1054118890786375</v>
      </c>
      <c r="S12" s="141">
        <v>5.458008175399479</v>
      </c>
      <c r="T12" s="141">
        <v>5.2699904600841245</v>
      </c>
      <c r="U12" s="141">
        <v>22.740302512808004</v>
      </c>
      <c r="V12" s="141">
        <v>19.681925863991083</v>
      </c>
      <c r="W12" s="141">
        <v>21.31276831013399</v>
      </c>
      <c r="X12" s="141">
        <v>65.07837277384728</v>
      </c>
      <c r="Y12" s="141">
        <v>67.08240431066518</v>
      </c>
      <c r="Z12" s="141">
        <v>66.01377867395169</v>
      </c>
      <c r="AA12" s="141">
        <v>7.075912824266081</v>
      </c>
      <c r="AB12" s="141">
        <v>7.777661649944259</v>
      </c>
      <c r="AC12" s="141">
        <v>7.403462555830189</v>
      </c>
      <c r="AD12" s="139">
        <v>30297</v>
      </c>
      <c r="AE12" s="139">
        <v>29488</v>
      </c>
      <c r="AF12" s="139">
        <v>59785</v>
      </c>
      <c r="AG12" s="140">
        <v>2685</v>
      </c>
      <c r="AH12" s="140">
        <v>2537</v>
      </c>
      <c r="AI12" s="140">
        <v>5222</v>
      </c>
      <c r="AJ12" s="140">
        <v>7735</v>
      </c>
      <c r="AK12" s="140">
        <v>5548</v>
      </c>
      <c r="AL12" s="140">
        <v>13283</v>
      </c>
      <c r="AM12" s="139">
        <v>16223</v>
      </c>
      <c r="AN12" s="139">
        <v>16616</v>
      </c>
      <c r="AO12" s="140">
        <v>32839</v>
      </c>
      <c r="AP12" s="139">
        <v>3654</v>
      </c>
      <c r="AQ12" s="139">
        <v>4787</v>
      </c>
      <c r="AR12" s="140">
        <v>8441</v>
      </c>
      <c r="AS12" s="141">
        <v>8.8622635904545</v>
      </c>
      <c r="AT12" s="141">
        <v>8.603499728703202</v>
      </c>
      <c r="AU12" s="141">
        <v>8.734632432884503</v>
      </c>
      <c r="AV12" s="141">
        <v>25.53058058553652</v>
      </c>
      <c r="AW12" s="141">
        <v>18.814432989690722</v>
      </c>
      <c r="AX12" s="141">
        <v>22.217947645730533</v>
      </c>
      <c r="AY12" s="141">
        <v>53.54655576459715</v>
      </c>
      <c r="AZ12" s="141">
        <v>56.348345089527946</v>
      </c>
      <c r="BA12" s="141">
        <v>54.928493769340136</v>
      </c>
      <c r="BB12" s="141">
        <v>12.060600059411822</v>
      </c>
      <c r="BC12" s="141">
        <v>16.233722192078133</v>
      </c>
      <c r="BD12" s="141">
        <v>14.118926152044827</v>
      </c>
      <c r="BE12" s="139">
        <v>9136</v>
      </c>
      <c r="BF12" s="139">
        <v>8313</v>
      </c>
      <c r="BG12" s="139">
        <v>17449</v>
      </c>
      <c r="BH12" s="140">
        <v>1339</v>
      </c>
      <c r="BI12" s="140">
        <v>1121</v>
      </c>
      <c r="BJ12" s="140">
        <v>2460</v>
      </c>
      <c r="BK12" s="140">
        <v>1870</v>
      </c>
      <c r="BL12" s="140">
        <v>1256</v>
      </c>
      <c r="BM12" s="140">
        <v>3126</v>
      </c>
      <c r="BN12" s="139">
        <v>4759</v>
      </c>
      <c r="BO12" s="139">
        <v>4203</v>
      </c>
      <c r="BP12" s="140">
        <v>8962</v>
      </c>
      <c r="BQ12" s="139">
        <v>1168</v>
      </c>
      <c r="BR12" s="139">
        <v>1733</v>
      </c>
      <c r="BS12" s="140">
        <v>2901</v>
      </c>
      <c r="BT12" s="141">
        <v>14.65630472854641</v>
      </c>
      <c r="BU12" s="141">
        <v>13.484903163719476</v>
      </c>
      <c r="BV12" s="141">
        <v>14.098229124878216</v>
      </c>
      <c r="BW12" s="141">
        <v>20.46847635726795</v>
      </c>
      <c r="BX12" s="141">
        <v>15.108865632142429</v>
      </c>
      <c r="BY12" s="141">
        <v>17.915066766003783</v>
      </c>
      <c r="BZ12" s="141">
        <v>52.09063047285464</v>
      </c>
      <c r="CA12" s="141">
        <v>50.55936485023457</v>
      </c>
      <c r="CB12" s="141">
        <v>51.36110951917015</v>
      </c>
      <c r="CC12" s="141">
        <v>12.784588441330998</v>
      </c>
      <c r="CD12" s="141">
        <v>20.846866353903525</v>
      </c>
      <c r="CE12" s="141">
        <v>16.62559458994785</v>
      </c>
    </row>
    <row r="13" spans="1:83" s="59" customFormat="1" ht="30.75" customHeight="1">
      <c r="A13" s="58">
        <v>4</v>
      </c>
      <c r="B13" s="134" t="s">
        <v>35</v>
      </c>
      <c r="C13" s="142">
        <f>'[2]Board'!AP13</f>
        <v>79471</v>
      </c>
      <c r="D13" s="142">
        <f>'[2]Board'!AQ13</f>
        <v>75528</v>
      </c>
      <c r="E13" s="142">
        <f>'[2]Board'!AR13</f>
        <v>154999</v>
      </c>
      <c r="F13" s="143">
        <v>58943</v>
      </c>
      <c r="G13" s="143">
        <v>67987</v>
      </c>
      <c r="H13" s="143">
        <f>F13+G13</f>
        <v>126930</v>
      </c>
      <c r="I13" s="143">
        <f>5899+2252+932+70+89</f>
        <v>9242</v>
      </c>
      <c r="J13" s="143">
        <f>2108+654+198+28</f>
        <v>2988</v>
      </c>
      <c r="K13" s="143">
        <f>I13+J13</f>
        <v>12230</v>
      </c>
      <c r="L13" s="142">
        <v>11286</v>
      </c>
      <c r="M13" s="142">
        <v>4553</v>
      </c>
      <c r="N13" s="143">
        <f>L13+M13</f>
        <v>15839</v>
      </c>
      <c r="O13" s="148"/>
      <c r="P13" s="148"/>
      <c r="Q13" s="148"/>
      <c r="R13" s="144">
        <f>IF(C13=0,"",F13/C13%)</f>
        <v>74.16919379396258</v>
      </c>
      <c r="S13" s="144">
        <f>IF(D13=0,"",G13/D13%)</f>
        <v>90.01562334498465</v>
      </c>
      <c r="T13" s="144">
        <f>IF(E13=0,"",H13/E13%)</f>
        <v>81.89085090871554</v>
      </c>
      <c r="U13" s="144">
        <f>IF(C13=0,"",I13/C13%)</f>
        <v>11.629399403556013</v>
      </c>
      <c r="V13" s="144">
        <f>IF(D13=0,"",J13/D13%)</f>
        <v>3.9561487130600574</v>
      </c>
      <c r="W13" s="144">
        <f>IF(E13=0,"",K13/E13%)</f>
        <v>7.890373486280557</v>
      </c>
      <c r="X13" s="144">
        <f>IF(C13=0,"",L13/C13%)</f>
        <v>14.201406802481408</v>
      </c>
      <c r="Y13" s="144">
        <f>IF(D13=0,"",M13/D13%)</f>
        <v>6.0282279419553015</v>
      </c>
      <c r="Z13" s="144">
        <f>IF(E13=0,"",N13/E13%)</f>
        <v>10.218775605003904</v>
      </c>
      <c r="AA13" s="132">
        <f>IF(C13=0,"",O13/C13%)</f>
        <v>0</v>
      </c>
      <c r="AB13" s="132">
        <f>IF(D13=0,"",P13/D13%)</f>
        <v>0</v>
      </c>
      <c r="AC13" s="132">
        <f>IF(E13=0,"",Q13/E13%)</f>
        <v>0</v>
      </c>
      <c r="AD13" s="142">
        <f>'[2]Board'!CI13</f>
        <v>6351</v>
      </c>
      <c r="AE13" s="142">
        <f>'[2]Board'!CJ13</f>
        <v>5327</v>
      </c>
      <c r="AF13" s="142">
        <f>'[2]Board'!CK13</f>
        <v>11678</v>
      </c>
      <c r="AG13" s="143">
        <v>4776</v>
      </c>
      <c r="AH13" s="143">
        <v>4815</v>
      </c>
      <c r="AI13" s="143">
        <f>AG13+AH13</f>
        <v>9591</v>
      </c>
      <c r="AJ13" s="143">
        <f>458+183+85+12</f>
        <v>738</v>
      </c>
      <c r="AK13" s="143">
        <f>142+35+21+4</f>
        <v>202</v>
      </c>
      <c r="AL13" s="143">
        <f>AJ13+AK13</f>
        <v>940</v>
      </c>
      <c r="AM13" s="143">
        <v>837</v>
      </c>
      <c r="AN13" s="143">
        <v>310</v>
      </c>
      <c r="AO13" s="143">
        <f>AM13+AN13</f>
        <v>1147</v>
      </c>
      <c r="AP13" s="148"/>
      <c r="AQ13" s="148"/>
      <c r="AR13" s="147"/>
      <c r="AS13" s="144">
        <f>IF(AD13=0,"",AG13/AD13%)</f>
        <v>75.20075578649032</v>
      </c>
      <c r="AT13" s="144">
        <f>IF(AE13=0,"",AH13/AE13%)</f>
        <v>90.3885864464051</v>
      </c>
      <c r="AU13" s="144">
        <f>IF(AF13=0,"",AI13/AF13%)</f>
        <v>82.1287891762288</v>
      </c>
      <c r="AV13" s="144">
        <f>IF(AD13=0,"",AJ13/AD13%)</f>
        <v>11.620217288615967</v>
      </c>
      <c r="AW13" s="144">
        <f>IF(AE13=0,"",AK13/AE13%)</f>
        <v>3.792003003566735</v>
      </c>
      <c r="AX13" s="144">
        <f>IF(AF13=0,"",AL13/AF13%)</f>
        <v>8.049323514300394</v>
      </c>
      <c r="AY13" s="144">
        <f>IF(AD13=0,"",AM13/AD13%)</f>
        <v>13.179026924893718</v>
      </c>
      <c r="AZ13" s="144">
        <f>IF(AE13=0,"",AN13/AE13%)</f>
        <v>5.819410550028158</v>
      </c>
      <c r="BA13" s="144">
        <f>IF(AF13=0,"",AO13/AF13%)</f>
        <v>9.8218873094708</v>
      </c>
      <c r="BB13" s="132">
        <f>IF(AD13=0,"",AP13/AD13%)</f>
        <v>0</v>
      </c>
      <c r="BC13" s="132">
        <f>IF(AE13=0,"",AQ13/AE13%)</f>
        <v>0</v>
      </c>
      <c r="BD13" s="132">
        <f>IF(AF13=0,"",AR13/AF13%)</f>
        <v>0</v>
      </c>
      <c r="BE13" s="142">
        <f>'[2]Board'!EB13</f>
        <v>13784</v>
      </c>
      <c r="BF13" s="142">
        <f>'[2]Board'!EC13</f>
        <v>13195</v>
      </c>
      <c r="BG13" s="142">
        <f>'[2]Board'!ED13</f>
        <v>26979</v>
      </c>
      <c r="BH13" s="143">
        <v>11239</v>
      </c>
      <c r="BI13" s="143">
        <v>12228</v>
      </c>
      <c r="BJ13" s="143">
        <f>BH13+BI13</f>
        <v>23467</v>
      </c>
      <c r="BK13" s="143">
        <v>1141</v>
      </c>
      <c r="BL13" s="143">
        <v>319</v>
      </c>
      <c r="BM13" s="143">
        <f>BK13+BL13</f>
        <v>1460</v>
      </c>
      <c r="BN13" s="142">
        <v>1404</v>
      </c>
      <c r="BO13" s="142">
        <v>648</v>
      </c>
      <c r="BP13" s="143">
        <f>BN13+BO13</f>
        <v>2052</v>
      </c>
      <c r="BQ13" s="148"/>
      <c r="BR13" s="148"/>
      <c r="BS13" s="147"/>
      <c r="BT13" s="144">
        <f>IF(BE13=0,"",BH13/BE13%)</f>
        <v>81.53656413232733</v>
      </c>
      <c r="BU13" s="144">
        <f>IF(BF13=0,"",BI13/BF13%)</f>
        <v>92.67146646456992</v>
      </c>
      <c r="BV13" s="144">
        <f>IF(BG13=0,"",BJ13/BG13%)</f>
        <v>86.9824678453612</v>
      </c>
      <c r="BW13" s="144">
        <f>IF(BE13=0,"",BK13/BE13%)</f>
        <v>8.27771329077191</v>
      </c>
      <c r="BX13" s="144">
        <f>IF(BF13=0,"",BL13/BF13%)</f>
        <v>2.417582417582418</v>
      </c>
      <c r="BY13" s="144">
        <f>IF(BG13=0,"",BM13/BG13%)</f>
        <v>5.411616442418176</v>
      </c>
      <c r="BZ13" s="144">
        <f>IF(BE13=0,"",BN13/BE13%)</f>
        <v>10.185722576900755</v>
      </c>
      <c r="CA13" s="144">
        <f>IF(BF13=0,"",BO13/BF13%)</f>
        <v>4.91095111784767</v>
      </c>
      <c r="CB13" s="144">
        <f>IF(BG13=0,"",BP13/BG13%)</f>
        <v>7.605915712220615</v>
      </c>
      <c r="CC13" s="132">
        <f>IF(BE13=0,"",BQ13/BE13%)</f>
        <v>0</v>
      </c>
      <c r="CD13" s="132">
        <f>IF(BF13=0,"",BR13/BF13%)</f>
        <v>0</v>
      </c>
      <c r="CE13" s="132">
        <f>IF(BG13=0,"",BS13/BG13%)</f>
        <v>0</v>
      </c>
    </row>
    <row r="14" spans="1:83" ht="18" customHeight="1">
      <c r="A14" s="4">
        <v>5</v>
      </c>
      <c r="B14" s="134" t="s">
        <v>80</v>
      </c>
      <c r="C14" s="139">
        <v>28</v>
      </c>
      <c r="D14" s="139">
        <v>388</v>
      </c>
      <c r="E14" s="139">
        <v>416</v>
      </c>
      <c r="F14" s="143">
        <v>15</v>
      </c>
      <c r="G14" s="143">
        <v>124</v>
      </c>
      <c r="H14" s="140">
        <v>139</v>
      </c>
      <c r="I14" s="140">
        <v>0</v>
      </c>
      <c r="J14" s="140">
        <v>0</v>
      </c>
      <c r="K14" s="140">
        <v>0</v>
      </c>
      <c r="L14" s="143">
        <v>13</v>
      </c>
      <c r="M14" s="143">
        <v>264</v>
      </c>
      <c r="N14" s="140">
        <v>277</v>
      </c>
      <c r="O14" s="143">
        <v>0</v>
      </c>
      <c r="P14" s="130">
        <v>0</v>
      </c>
      <c r="Q14" s="140">
        <v>0</v>
      </c>
      <c r="R14" s="141">
        <v>53.57142857142857</v>
      </c>
      <c r="S14" s="141">
        <v>31.95876288659794</v>
      </c>
      <c r="T14" s="141">
        <v>33.41346153846154</v>
      </c>
      <c r="U14" s="141">
        <v>0</v>
      </c>
      <c r="V14" s="141">
        <v>0</v>
      </c>
      <c r="W14" s="141">
        <v>0</v>
      </c>
      <c r="X14" s="141">
        <v>46.42857142857142</v>
      </c>
      <c r="Y14" s="141">
        <v>68.04123711340206</v>
      </c>
      <c r="Z14" s="141">
        <v>66.58653846153845</v>
      </c>
      <c r="AA14" s="141">
        <v>0</v>
      </c>
      <c r="AB14" s="141">
        <v>0</v>
      </c>
      <c r="AC14" s="141">
        <v>0</v>
      </c>
      <c r="AD14" s="139">
        <v>1</v>
      </c>
      <c r="AE14" s="139">
        <v>12</v>
      </c>
      <c r="AF14" s="139">
        <v>13</v>
      </c>
      <c r="AG14" s="143">
        <v>0</v>
      </c>
      <c r="AH14" s="143">
        <v>5</v>
      </c>
      <c r="AI14" s="140">
        <v>5</v>
      </c>
      <c r="AJ14" s="140">
        <v>0</v>
      </c>
      <c r="AK14" s="140">
        <v>0</v>
      </c>
      <c r="AL14" s="140">
        <v>0</v>
      </c>
      <c r="AM14" s="143">
        <v>1</v>
      </c>
      <c r="AN14" s="143">
        <v>7</v>
      </c>
      <c r="AO14" s="140">
        <v>8</v>
      </c>
      <c r="AP14" s="143">
        <v>0</v>
      </c>
      <c r="AQ14" s="131">
        <v>0</v>
      </c>
      <c r="AR14" s="140">
        <v>0</v>
      </c>
      <c r="AS14" s="141">
        <v>0</v>
      </c>
      <c r="AT14" s="141">
        <v>41.66666666666667</v>
      </c>
      <c r="AU14" s="141">
        <v>38.46153846153846</v>
      </c>
      <c r="AV14" s="141">
        <v>0</v>
      </c>
      <c r="AW14" s="141">
        <v>0</v>
      </c>
      <c r="AX14" s="141">
        <v>0</v>
      </c>
      <c r="AY14" s="141">
        <v>100</v>
      </c>
      <c r="AZ14" s="141">
        <v>58.333333333333336</v>
      </c>
      <c r="BA14" s="141">
        <v>61.53846153846153</v>
      </c>
      <c r="BB14" s="141">
        <v>0</v>
      </c>
      <c r="BC14" s="141">
        <v>0</v>
      </c>
      <c r="BD14" s="141">
        <v>0</v>
      </c>
      <c r="BE14" s="139">
        <v>0</v>
      </c>
      <c r="BF14" s="139">
        <v>16</v>
      </c>
      <c r="BG14" s="139">
        <v>16</v>
      </c>
      <c r="BH14" s="143">
        <v>0</v>
      </c>
      <c r="BI14" s="143">
        <v>8</v>
      </c>
      <c r="BJ14" s="140">
        <v>8</v>
      </c>
      <c r="BK14" s="140">
        <v>0</v>
      </c>
      <c r="BL14" s="140">
        <v>0</v>
      </c>
      <c r="BM14" s="140">
        <v>0</v>
      </c>
      <c r="BN14" s="143">
        <v>0</v>
      </c>
      <c r="BO14" s="143">
        <v>8</v>
      </c>
      <c r="BP14" s="140">
        <v>8</v>
      </c>
      <c r="BQ14" s="143">
        <v>0</v>
      </c>
      <c r="BR14" s="131">
        <v>0</v>
      </c>
      <c r="BS14" s="140">
        <v>0</v>
      </c>
      <c r="BT14" s="145">
        <v>0</v>
      </c>
      <c r="BU14" s="141">
        <v>50</v>
      </c>
      <c r="BV14" s="141">
        <v>50</v>
      </c>
      <c r="BW14" s="139">
        <v>0</v>
      </c>
      <c r="BX14" s="139">
        <v>0</v>
      </c>
      <c r="BY14" s="139">
        <v>0</v>
      </c>
      <c r="BZ14" s="146">
        <v>0</v>
      </c>
      <c r="CA14" s="141">
        <v>50</v>
      </c>
      <c r="CB14" s="141">
        <v>50</v>
      </c>
      <c r="CC14" s="139">
        <v>0</v>
      </c>
      <c r="CD14" s="139">
        <v>0</v>
      </c>
      <c r="CE14" s="139">
        <v>0</v>
      </c>
    </row>
    <row r="15" spans="1:83" s="59" customFormat="1" ht="27.75" customHeight="1">
      <c r="A15" s="58">
        <v>6</v>
      </c>
      <c r="B15" s="134" t="s">
        <v>36</v>
      </c>
      <c r="C15" s="142">
        <v>404520</v>
      </c>
      <c r="D15" s="142">
        <v>288695</v>
      </c>
      <c r="E15" s="142">
        <v>693215</v>
      </c>
      <c r="F15" s="143">
        <v>133530</v>
      </c>
      <c r="G15" s="143">
        <v>201094</v>
      </c>
      <c r="H15" s="143">
        <v>334624</v>
      </c>
      <c r="I15" s="143">
        <v>48696</v>
      </c>
      <c r="J15" s="143">
        <v>12961</v>
      </c>
      <c r="K15" s="143">
        <v>61657</v>
      </c>
      <c r="L15" s="142">
        <v>221108</v>
      </c>
      <c r="M15" s="142">
        <v>73820</v>
      </c>
      <c r="N15" s="143">
        <v>294928</v>
      </c>
      <c r="O15" s="142">
        <v>1186</v>
      </c>
      <c r="P15" s="142">
        <v>820</v>
      </c>
      <c r="Q15" s="143">
        <v>2006</v>
      </c>
      <c r="R15" s="144">
        <v>33.009492732126965</v>
      </c>
      <c r="S15" s="144">
        <v>69.6562115727671</v>
      </c>
      <c r="T15" s="144">
        <v>48.27131553702675</v>
      </c>
      <c r="U15" s="144">
        <v>12.037970928507862</v>
      </c>
      <c r="V15" s="144">
        <v>4.489513154020679</v>
      </c>
      <c r="W15" s="144">
        <v>8.894354565322447</v>
      </c>
      <c r="X15" s="144">
        <v>54.6593493523188</v>
      </c>
      <c r="Y15" s="144">
        <v>25.570238486984536</v>
      </c>
      <c r="Z15" s="144">
        <v>42.54495358582835</v>
      </c>
      <c r="AA15" s="144">
        <v>0.29318698704637597</v>
      </c>
      <c r="AB15" s="144">
        <v>0.28403678622767975</v>
      </c>
      <c r="AC15" s="144">
        <v>0.2893763118224505</v>
      </c>
      <c r="AD15" s="142">
        <v>43898</v>
      </c>
      <c r="AE15" s="142">
        <v>22934</v>
      </c>
      <c r="AF15" s="142">
        <v>66832</v>
      </c>
      <c r="AG15" s="143">
        <v>20582</v>
      </c>
      <c r="AH15" s="143">
        <v>17383</v>
      </c>
      <c r="AI15" s="143">
        <v>37965</v>
      </c>
      <c r="AJ15" s="143">
        <v>4005</v>
      </c>
      <c r="AK15" s="143">
        <v>593</v>
      </c>
      <c r="AL15" s="143">
        <v>4598</v>
      </c>
      <c r="AM15" s="142">
        <v>19163</v>
      </c>
      <c r="AN15" s="142">
        <v>4885</v>
      </c>
      <c r="AO15" s="143">
        <v>24048</v>
      </c>
      <c r="AP15" s="142">
        <v>148</v>
      </c>
      <c r="AQ15" s="142">
        <v>73</v>
      </c>
      <c r="AR15" s="143">
        <v>221</v>
      </c>
      <c r="AS15" s="144">
        <v>46.88596291402797</v>
      </c>
      <c r="AT15" s="144">
        <v>75.79576175111188</v>
      </c>
      <c r="AU15" s="144">
        <v>56.80661958343308</v>
      </c>
      <c r="AV15" s="144">
        <v>9.123422479384026</v>
      </c>
      <c r="AW15" s="144">
        <v>2.5856806488183484</v>
      </c>
      <c r="AX15" s="144">
        <v>6.8799377543691635</v>
      </c>
      <c r="AY15" s="144">
        <v>43.653469406351086</v>
      </c>
      <c r="AZ15" s="144">
        <v>21.30025289962501</v>
      </c>
      <c r="BA15" s="144">
        <v>35.982762748384005</v>
      </c>
      <c r="BB15" s="144">
        <v>0.33714520023691286</v>
      </c>
      <c r="BC15" s="144">
        <v>0.3183047004447545</v>
      </c>
      <c r="BD15" s="144">
        <v>0.3306799138137419</v>
      </c>
      <c r="BE15" s="142">
        <v>5129</v>
      </c>
      <c r="BF15" s="142">
        <v>2859</v>
      </c>
      <c r="BG15" s="142">
        <v>7988</v>
      </c>
      <c r="BH15" s="143">
        <v>2365</v>
      </c>
      <c r="BI15" s="143">
        <v>2136</v>
      </c>
      <c r="BJ15" s="143">
        <v>4501</v>
      </c>
      <c r="BK15" s="143">
        <v>619</v>
      </c>
      <c r="BL15" s="143">
        <v>127</v>
      </c>
      <c r="BM15" s="143">
        <v>746</v>
      </c>
      <c r="BN15" s="142">
        <v>2139</v>
      </c>
      <c r="BO15" s="142">
        <v>595</v>
      </c>
      <c r="BP15" s="143">
        <v>2734</v>
      </c>
      <c r="BQ15" s="142">
        <v>6</v>
      </c>
      <c r="BR15" s="142">
        <v>1</v>
      </c>
      <c r="BS15" s="143">
        <v>7</v>
      </c>
      <c r="BT15" s="144">
        <v>46.110352895301226</v>
      </c>
      <c r="BU15" s="144">
        <v>74.71143756558237</v>
      </c>
      <c r="BV15" s="144">
        <v>56.3470205307962</v>
      </c>
      <c r="BW15" s="144">
        <v>12.06862936244882</v>
      </c>
      <c r="BX15" s="144">
        <v>4.442112626792585</v>
      </c>
      <c r="BY15" s="144">
        <v>9.339008512769155</v>
      </c>
      <c r="BZ15" s="144">
        <v>41.70403587443946</v>
      </c>
      <c r="CA15" s="144">
        <v>20.81147254284715</v>
      </c>
      <c r="CB15" s="144">
        <v>34.226339509263894</v>
      </c>
      <c r="CC15" s="144">
        <v>0.11698186781048937</v>
      </c>
      <c r="CD15" s="144">
        <v>0.03497726477789437</v>
      </c>
      <c r="CE15" s="144">
        <v>0.08763144717075613</v>
      </c>
    </row>
    <row r="16" spans="1:83" ht="27" customHeight="1">
      <c r="A16" s="4">
        <v>7</v>
      </c>
      <c r="B16" s="134" t="s">
        <v>37</v>
      </c>
      <c r="C16" s="139">
        <v>24764</v>
      </c>
      <c r="D16" s="139">
        <v>37975</v>
      </c>
      <c r="E16" s="139">
        <v>62739</v>
      </c>
      <c r="F16" s="147"/>
      <c r="G16" s="147"/>
      <c r="H16" s="147">
        <v>0</v>
      </c>
      <c r="I16" s="147"/>
      <c r="J16" s="147"/>
      <c r="K16" s="147">
        <v>0</v>
      </c>
      <c r="L16" s="148"/>
      <c r="M16" s="147"/>
      <c r="N16" s="147">
        <v>0</v>
      </c>
      <c r="O16" s="147"/>
      <c r="P16" s="147"/>
      <c r="Q16" s="147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48">
        <v>0</v>
      </c>
      <c r="AE16" s="148">
        <v>0</v>
      </c>
      <c r="AF16" s="148">
        <v>0</v>
      </c>
      <c r="AG16" s="147"/>
      <c r="AH16" s="147"/>
      <c r="AI16" s="147">
        <v>0</v>
      </c>
      <c r="AJ16" s="147"/>
      <c r="AK16" s="147"/>
      <c r="AL16" s="147">
        <v>0</v>
      </c>
      <c r="AM16" s="148"/>
      <c r="AN16" s="147"/>
      <c r="AO16" s="147">
        <v>0</v>
      </c>
      <c r="AP16" s="147"/>
      <c r="AQ16" s="147"/>
      <c r="AR16" s="147"/>
      <c r="AS16" s="132" t="s">
        <v>101</v>
      </c>
      <c r="AT16" s="132" t="s">
        <v>101</v>
      </c>
      <c r="AU16" s="132" t="s">
        <v>101</v>
      </c>
      <c r="AV16" s="132" t="s">
        <v>101</v>
      </c>
      <c r="AW16" s="132" t="s">
        <v>101</v>
      </c>
      <c r="AX16" s="132" t="s">
        <v>101</v>
      </c>
      <c r="AY16" s="132" t="s">
        <v>101</v>
      </c>
      <c r="AZ16" s="132" t="s">
        <v>101</v>
      </c>
      <c r="BA16" s="132" t="s">
        <v>101</v>
      </c>
      <c r="BB16" s="132" t="s">
        <v>101</v>
      </c>
      <c r="BC16" s="132" t="s">
        <v>101</v>
      </c>
      <c r="BD16" s="132" t="s">
        <v>101</v>
      </c>
      <c r="BE16" s="148">
        <v>0</v>
      </c>
      <c r="BF16" s="148">
        <v>0</v>
      </c>
      <c r="BG16" s="148">
        <v>0</v>
      </c>
      <c r="BH16" s="147"/>
      <c r="BI16" s="147"/>
      <c r="BJ16" s="147">
        <v>0</v>
      </c>
      <c r="BK16" s="147"/>
      <c r="BL16" s="147"/>
      <c r="BM16" s="147">
        <v>0</v>
      </c>
      <c r="BN16" s="148"/>
      <c r="BO16" s="147"/>
      <c r="BP16" s="147">
        <v>0</v>
      </c>
      <c r="BQ16" s="147"/>
      <c r="BR16" s="147"/>
      <c r="BS16" s="147">
        <v>0</v>
      </c>
      <c r="BT16" s="132" t="s">
        <v>101</v>
      </c>
      <c r="BU16" s="132" t="s">
        <v>101</v>
      </c>
      <c r="BV16" s="132" t="s">
        <v>101</v>
      </c>
      <c r="BW16" s="132" t="s">
        <v>101</v>
      </c>
      <c r="BX16" s="132" t="s">
        <v>101</v>
      </c>
      <c r="BY16" s="132" t="s">
        <v>101</v>
      </c>
      <c r="BZ16" s="132" t="s">
        <v>101</v>
      </c>
      <c r="CA16" s="132" t="s">
        <v>101</v>
      </c>
      <c r="CB16" s="132" t="s">
        <v>101</v>
      </c>
      <c r="CC16" s="132" t="s">
        <v>101</v>
      </c>
      <c r="CD16" s="132" t="s">
        <v>101</v>
      </c>
      <c r="CE16" s="132" t="s">
        <v>101</v>
      </c>
    </row>
    <row r="17" spans="1:83" ht="32.25" customHeight="1">
      <c r="A17" s="4">
        <v>8</v>
      </c>
      <c r="B17" s="134" t="s">
        <v>38</v>
      </c>
      <c r="C17" s="139">
        <v>96272</v>
      </c>
      <c r="D17" s="139">
        <v>81196</v>
      </c>
      <c r="E17" s="139">
        <v>177468</v>
      </c>
      <c r="F17" s="147"/>
      <c r="G17" s="147"/>
      <c r="H17" s="147"/>
      <c r="I17" s="140">
        <v>14185</v>
      </c>
      <c r="J17" s="140">
        <v>10119</v>
      </c>
      <c r="K17" s="140">
        <v>24304</v>
      </c>
      <c r="L17" s="139">
        <v>47544</v>
      </c>
      <c r="M17" s="139">
        <v>34303</v>
      </c>
      <c r="N17" s="140">
        <v>81847</v>
      </c>
      <c r="O17" s="148"/>
      <c r="P17" s="148"/>
      <c r="Q17" s="147">
        <v>0</v>
      </c>
      <c r="R17" s="132">
        <v>0</v>
      </c>
      <c r="S17" s="132">
        <v>0</v>
      </c>
      <c r="T17" s="132">
        <v>0</v>
      </c>
      <c r="U17" s="141">
        <v>14.734294498919727</v>
      </c>
      <c r="V17" s="141">
        <v>12.462436573230208</v>
      </c>
      <c r="W17" s="141">
        <v>13.694863299299028</v>
      </c>
      <c r="X17" s="141">
        <v>49.385075619079274</v>
      </c>
      <c r="Y17" s="141">
        <v>42.2471550322676</v>
      </c>
      <c r="Z17" s="141">
        <v>46.11930038091374</v>
      </c>
      <c r="AA17" s="132">
        <v>0</v>
      </c>
      <c r="AB17" s="132">
        <v>0</v>
      </c>
      <c r="AC17" s="132">
        <v>0</v>
      </c>
      <c r="AD17" s="139">
        <v>13742</v>
      </c>
      <c r="AE17" s="139">
        <v>10565</v>
      </c>
      <c r="AF17" s="139">
        <v>24307</v>
      </c>
      <c r="AG17" s="147"/>
      <c r="AH17" s="147"/>
      <c r="AI17" s="147"/>
      <c r="AJ17" s="147"/>
      <c r="AK17" s="147"/>
      <c r="AL17" s="147"/>
      <c r="AM17" s="148"/>
      <c r="AN17" s="148"/>
      <c r="AO17" s="147"/>
      <c r="AP17" s="148"/>
      <c r="AQ17" s="148"/>
      <c r="AR17" s="147"/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9">
        <v>21966</v>
      </c>
      <c r="BF17" s="139">
        <v>18559</v>
      </c>
      <c r="BG17" s="139">
        <v>40525</v>
      </c>
      <c r="BH17" s="147"/>
      <c r="BI17" s="147"/>
      <c r="BJ17" s="147"/>
      <c r="BK17" s="147"/>
      <c r="BL17" s="147"/>
      <c r="BM17" s="147"/>
      <c r="BN17" s="148"/>
      <c r="BO17" s="148"/>
      <c r="BP17" s="147"/>
      <c r="BQ17" s="148"/>
      <c r="BR17" s="148"/>
      <c r="BS17" s="147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</row>
    <row r="18" spans="1:83" ht="25.5" customHeight="1">
      <c r="A18" s="4">
        <v>9</v>
      </c>
      <c r="B18" s="134" t="s">
        <v>76</v>
      </c>
      <c r="C18" s="139">
        <v>115</v>
      </c>
      <c r="D18" s="139">
        <v>97</v>
      </c>
      <c r="E18" s="139">
        <v>212</v>
      </c>
      <c r="F18" s="140">
        <v>115</v>
      </c>
      <c r="G18" s="140">
        <v>97</v>
      </c>
      <c r="H18" s="140">
        <v>212</v>
      </c>
      <c r="I18" s="147"/>
      <c r="J18" s="147"/>
      <c r="K18" s="147"/>
      <c r="L18" s="148"/>
      <c r="M18" s="148"/>
      <c r="N18" s="147"/>
      <c r="O18" s="148"/>
      <c r="P18" s="148"/>
      <c r="Q18" s="147"/>
      <c r="R18" s="141">
        <v>100.00000000000001</v>
      </c>
      <c r="S18" s="141">
        <v>100</v>
      </c>
      <c r="T18" s="141">
        <v>100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48"/>
      <c r="AE18" s="148"/>
      <c r="AF18" s="148"/>
      <c r="AG18" s="147"/>
      <c r="AH18" s="147"/>
      <c r="AI18" s="147"/>
      <c r="AJ18" s="147"/>
      <c r="AK18" s="147"/>
      <c r="AL18" s="147"/>
      <c r="AM18" s="148"/>
      <c r="AN18" s="148"/>
      <c r="AO18" s="147"/>
      <c r="AP18" s="148"/>
      <c r="AQ18" s="148"/>
      <c r="AR18" s="147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48"/>
      <c r="BF18" s="148"/>
      <c r="BG18" s="148"/>
      <c r="BH18" s="147"/>
      <c r="BI18" s="147"/>
      <c r="BJ18" s="147"/>
      <c r="BK18" s="147"/>
      <c r="BL18" s="147"/>
      <c r="BM18" s="147"/>
      <c r="BN18" s="148"/>
      <c r="BO18" s="148"/>
      <c r="BP18" s="147"/>
      <c r="BQ18" s="148"/>
      <c r="BR18" s="148"/>
      <c r="BS18" s="147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</row>
    <row r="19" spans="1:83" ht="30.75" customHeight="1">
      <c r="A19" s="4">
        <v>10</v>
      </c>
      <c r="B19" s="134" t="s">
        <v>39</v>
      </c>
      <c r="C19" s="139">
        <v>187</v>
      </c>
      <c r="D19" s="139">
        <v>102</v>
      </c>
      <c r="E19" s="139">
        <v>289</v>
      </c>
      <c r="F19" s="147"/>
      <c r="G19" s="147"/>
      <c r="H19" s="147">
        <v>0</v>
      </c>
      <c r="I19" s="147"/>
      <c r="J19" s="147"/>
      <c r="K19" s="147">
        <v>0</v>
      </c>
      <c r="L19" s="148"/>
      <c r="M19" s="148"/>
      <c r="N19" s="147">
        <v>0</v>
      </c>
      <c r="O19" s="147"/>
      <c r="P19" s="147"/>
      <c r="Q19" s="147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9">
        <v>5</v>
      </c>
      <c r="AE19" s="139">
        <v>4</v>
      </c>
      <c r="AF19" s="139">
        <v>9</v>
      </c>
      <c r="AG19" s="147"/>
      <c r="AH19" s="147"/>
      <c r="AI19" s="147">
        <v>0</v>
      </c>
      <c r="AJ19" s="147"/>
      <c r="AK19" s="147"/>
      <c r="AL19" s="147">
        <v>0</v>
      </c>
      <c r="AM19" s="148"/>
      <c r="AN19" s="148"/>
      <c r="AO19" s="147">
        <v>0</v>
      </c>
      <c r="AP19" s="147"/>
      <c r="AQ19" s="147"/>
      <c r="AR19" s="147"/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2">
        <v>0</v>
      </c>
      <c r="BC19" s="132">
        <v>0</v>
      </c>
      <c r="BD19" s="132">
        <v>0</v>
      </c>
      <c r="BE19" s="139">
        <v>89</v>
      </c>
      <c r="BF19" s="139">
        <v>55</v>
      </c>
      <c r="BG19" s="139">
        <v>144</v>
      </c>
      <c r="BH19" s="147"/>
      <c r="BI19" s="147"/>
      <c r="BJ19" s="147">
        <v>0</v>
      </c>
      <c r="BK19" s="147"/>
      <c r="BL19" s="147"/>
      <c r="BM19" s="147">
        <v>0</v>
      </c>
      <c r="BN19" s="148"/>
      <c r="BO19" s="148"/>
      <c r="BP19" s="147">
        <v>0</v>
      </c>
      <c r="BQ19" s="147"/>
      <c r="BR19" s="147"/>
      <c r="BS19" s="147">
        <v>0</v>
      </c>
      <c r="BT19" s="132">
        <v>0</v>
      </c>
      <c r="BU19" s="132">
        <v>0</v>
      </c>
      <c r="BV19" s="132">
        <v>0</v>
      </c>
      <c r="BW19" s="132">
        <v>0</v>
      </c>
      <c r="BX19" s="132">
        <v>0</v>
      </c>
      <c r="BY19" s="132">
        <v>0</v>
      </c>
      <c r="BZ19" s="132">
        <v>0</v>
      </c>
      <c r="CA19" s="132">
        <v>0</v>
      </c>
      <c r="CB19" s="132">
        <v>0</v>
      </c>
      <c r="CC19" s="132">
        <v>0</v>
      </c>
      <c r="CD19" s="132">
        <v>0</v>
      </c>
      <c r="CE19" s="132">
        <v>0</v>
      </c>
    </row>
    <row r="20" spans="1:83" ht="28.5" customHeight="1">
      <c r="A20" s="4">
        <v>11</v>
      </c>
      <c r="B20" s="134" t="s">
        <v>40</v>
      </c>
      <c r="C20" s="139">
        <v>6032</v>
      </c>
      <c r="D20" s="139">
        <v>6694</v>
      </c>
      <c r="E20" s="139">
        <v>12726</v>
      </c>
      <c r="F20" s="140">
        <v>616</v>
      </c>
      <c r="G20" s="140">
        <v>1647</v>
      </c>
      <c r="H20" s="140">
        <v>2263</v>
      </c>
      <c r="I20" s="140">
        <v>1879</v>
      </c>
      <c r="J20" s="140">
        <v>2158</v>
      </c>
      <c r="K20" s="140">
        <v>4037</v>
      </c>
      <c r="L20" s="139">
        <v>1489</v>
      </c>
      <c r="M20" s="139">
        <v>1609</v>
      </c>
      <c r="N20" s="140">
        <v>3098</v>
      </c>
      <c r="O20" s="139">
        <v>1588</v>
      </c>
      <c r="P20" s="139">
        <v>854</v>
      </c>
      <c r="Q20" s="140">
        <v>2442</v>
      </c>
      <c r="R20" s="141">
        <v>10.212201591511937</v>
      </c>
      <c r="S20" s="141">
        <v>24.604123095309234</v>
      </c>
      <c r="T20" s="141">
        <v>17.782492534967783</v>
      </c>
      <c r="U20" s="141">
        <v>31.15053050397878</v>
      </c>
      <c r="V20" s="141">
        <v>32.23782491783687</v>
      </c>
      <c r="W20" s="141">
        <v>31.722457960081723</v>
      </c>
      <c r="X20" s="141">
        <v>24.68501326259947</v>
      </c>
      <c r="Y20" s="141">
        <v>24.036450552733793</v>
      </c>
      <c r="Z20" s="141">
        <v>24.343862957724344</v>
      </c>
      <c r="AA20" s="141">
        <v>26.3262599469496</v>
      </c>
      <c r="AB20" s="141">
        <v>12.75769345682701</v>
      </c>
      <c r="AC20" s="141">
        <v>19.189061763319188</v>
      </c>
      <c r="AD20" s="139">
        <v>65</v>
      </c>
      <c r="AE20" s="139">
        <v>82</v>
      </c>
      <c r="AF20" s="139">
        <v>147</v>
      </c>
      <c r="AG20" s="140">
        <v>9</v>
      </c>
      <c r="AH20" s="140">
        <v>25</v>
      </c>
      <c r="AI20" s="140">
        <v>34</v>
      </c>
      <c r="AJ20" s="140">
        <v>20</v>
      </c>
      <c r="AK20" s="140">
        <v>31</v>
      </c>
      <c r="AL20" s="140">
        <v>51</v>
      </c>
      <c r="AM20" s="139">
        <v>14</v>
      </c>
      <c r="AN20" s="139">
        <v>13</v>
      </c>
      <c r="AO20" s="140">
        <v>27</v>
      </c>
      <c r="AP20" s="139">
        <v>19</v>
      </c>
      <c r="AQ20" s="139">
        <v>11</v>
      </c>
      <c r="AR20" s="140">
        <v>30</v>
      </c>
      <c r="AS20" s="141">
        <v>13.846153846153845</v>
      </c>
      <c r="AT20" s="141">
        <v>30.48780487804878</v>
      </c>
      <c r="AU20" s="141">
        <v>23.12925170068027</v>
      </c>
      <c r="AV20" s="141">
        <v>30.769230769230766</v>
      </c>
      <c r="AW20" s="141">
        <v>37.80487804878049</v>
      </c>
      <c r="AX20" s="141">
        <v>34.69387755102041</v>
      </c>
      <c r="AY20" s="141">
        <v>21.538461538461537</v>
      </c>
      <c r="AZ20" s="141">
        <v>15.853658536585368</v>
      </c>
      <c r="BA20" s="141">
        <v>18.367346938775512</v>
      </c>
      <c r="BB20" s="141">
        <v>29.23076923076923</v>
      </c>
      <c r="BC20" s="141">
        <v>13.414634146341465</v>
      </c>
      <c r="BD20" s="141">
        <v>20.408163265306122</v>
      </c>
      <c r="BE20" s="139">
        <v>472</v>
      </c>
      <c r="BF20" s="139">
        <v>577</v>
      </c>
      <c r="BG20" s="139">
        <v>1049</v>
      </c>
      <c r="BH20" s="140">
        <v>79</v>
      </c>
      <c r="BI20" s="140">
        <v>150</v>
      </c>
      <c r="BJ20" s="140">
        <v>229</v>
      </c>
      <c r="BK20" s="140">
        <v>149</v>
      </c>
      <c r="BL20" s="140">
        <v>178</v>
      </c>
      <c r="BM20" s="140">
        <v>327</v>
      </c>
      <c r="BN20" s="139">
        <v>85</v>
      </c>
      <c r="BO20" s="139">
        <v>80</v>
      </c>
      <c r="BP20" s="140">
        <v>165</v>
      </c>
      <c r="BQ20" s="139">
        <v>131</v>
      </c>
      <c r="BR20" s="139">
        <v>120</v>
      </c>
      <c r="BS20" s="140">
        <v>251</v>
      </c>
      <c r="BT20" s="141">
        <v>16.73728813559322</v>
      </c>
      <c r="BU20" s="141">
        <v>25.996533795493935</v>
      </c>
      <c r="BV20" s="141">
        <v>21.83031458531935</v>
      </c>
      <c r="BW20" s="141">
        <v>31.567796610169495</v>
      </c>
      <c r="BX20" s="141">
        <v>30.849220103986138</v>
      </c>
      <c r="BY20" s="141">
        <v>31.17254528122021</v>
      </c>
      <c r="BZ20" s="141">
        <v>18.008474576271187</v>
      </c>
      <c r="CA20" s="141">
        <v>13.864818024263432</v>
      </c>
      <c r="CB20" s="141">
        <v>15.729265967588178</v>
      </c>
      <c r="CC20" s="141">
        <v>27.754237288135595</v>
      </c>
      <c r="CD20" s="141">
        <v>20.79722703639515</v>
      </c>
      <c r="CE20" s="141">
        <v>23.927550047664443</v>
      </c>
    </row>
    <row r="21" spans="1:83" ht="27.75" customHeight="1">
      <c r="A21" s="4">
        <v>12</v>
      </c>
      <c r="B21" s="134" t="s">
        <v>81</v>
      </c>
      <c r="C21" s="139">
        <v>211102</v>
      </c>
      <c r="D21" s="139">
        <v>157776</v>
      </c>
      <c r="E21" s="139">
        <v>368878</v>
      </c>
      <c r="F21" s="140">
        <v>1452</v>
      </c>
      <c r="G21" s="140">
        <v>754</v>
      </c>
      <c r="H21" s="140">
        <v>2206</v>
      </c>
      <c r="I21" s="140">
        <v>160846</v>
      </c>
      <c r="J21" s="140">
        <v>133288</v>
      </c>
      <c r="K21" s="140">
        <v>294134</v>
      </c>
      <c r="L21" s="139">
        <v>47928</v>
      </c>
      <c r="M21" s="139">
        <v>22685</v>
      </c>
      <c r="N21" s="140">
        <v>70613</v>
      </c>
      <c r="O21" s="139">
        <v>876</v>
      </c>
      <c r="P21" s="139">
        <v>1049</v>
      </c>
      <c r="Q21" s="140">
        <v>1925</v>
      </c>
      <c r="R21" s="141">
        <v>0.6878191585110516</v>
      </c>
      <c r="S21" s="141">
        <v>0.4778927086502383</v>
      </c>
      <c r="T21" s="141">
        <v>0.5980297008767126</v>
      </c>
      <c r="U21" s="141">
        <v>76.19349887731997</v>
      </c>
      <c r="V21" s="141">
        <v>84.47926173816043</v>
      </c>
      <c r="W21" s="141">
        <v>79.73747417845466</v>
      </c>
      <c r="X21" s="141">
        <v>22.703716686720163</v>
      </c>
      <c r="Y21" s="141">
        <v>14.377978906804584</v>
      </c>
      <c r="Z21" s="141">
        <v>19.14264336718373</v>
      </c>
      <c r="AA21" s="141">
        <v>0.4149652774488162</v>
      </c>
      <c r="AB21" s="141">
        <v>0.664866646384748</v>
      </c>
      <c r="AC21" s="141">
        <v>0.521852753484892</v>
      </c>
      <c r="AD21" s="139">
        <v>15864</v>
      </c>
      <c r="AE21" s="139">
        <v>11512</v>
      </c>
      <c r="AF21" s="139">
        <v>27376</v>
      </c>
      <c r="AG21" s="147"/>
      <c r="AH21" s="147"/>
      <c r="AI21" s="147">
        <v>0</v>
      </c>
      <c r="AJ21" s="147"/>
      <c r="AK21" s="147"/>
      <c r="AL21" s="147">
        <v>0</v>
      </c>
      <c r="AM21" s="148"/>
      <c r="AN21" s="148"/>
      <c r="AO21" s="147">
        <v>0</v>
      </c>
      <c r="AP21" s="148"/>
      <c r="AQ21" s="148"/>
      <c r="AR21" s="147"/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2">
        <v>0</v>
      </c>
      <c r="AZ21" s="132">
        <v>0</v>
      </c>
      <c r="BA21" s="132">
        <v>0</v>
      </c>
      <c r="BB21" s="132">
        <v>0</v>
      </c>
      <c r="BC21" s="132">
        <v>0</v>
      </c>
      <c r="BD21" s="132">
        <v>0</v>
      </c>
      <c r="BE21" s="139">
        <v>23539</v>
      </c>
      <c r="BF21" s="139">
        <v>19535</v>
      </c>
      <c r="BG21" s="139">
        <v>43074</v>
      </c>
      <c r="BH21" s="147"/>
      <c r="BI21" s="147"/>
      <c r="BJ21" s="147">
        <v>0</v>
      </c>
      <c r="BK21" s="147"/>
      <c r="BL21" s="147"/>
      <c r="BM21" s="147">
        <v>0</v>
      </c>
      <c r="BN21" s="148"/>
      <c r="BO21" s="148"/>
      <c r="BP21" s="147">
        <v>0</v>
      </c>
      <c r="BQ21" s="148"/>
      <c r="BR21" s="148"/>
      <c r="BS21" s="147">
        <v>0</v>
      </c>
      <c r="BT21" s="132">
        <v>0</v>
      </c>
      <c r="BU21" s="132">
        <v>0</v>
      </c>
      <c r="BV21" s="132">
        <v>0</v>
      </c>
      <c r="BW21" s="132">
        <v>0</v>
      </c>
      <c r="BX21" s="132">
        <v>0</v>
      </c>
      <c r="BY21" s="132">
        <v>0</v>
      </c>
      <c r="BZ21" s="132">
        <v>0</v>
      </c>
      <c r="CA21" s="132">
        <v>0</v>
      </c>
      <c r="CB21" s="132">
        <v>0</v>
      </c>
      <c r="CC21" s="132">
        <v>0</v>
      </c>
      <c r="CD21" s="132">
        <v>0</v>
      </c>
      <c r="CE21" s="132">
        <v>0</v>
      </c>
    </row>
    <row r="22" spans="1:83" ht="30.75" customHeight="1">
      <c r="A22" s="4">
        <v>13</v>
      </c>
      <c r="B22" s="134" t="s">
        <v>41</v>
      </c>
      <c r="C22" s="139">
        <v>121957</v>
      </c>
      <c r="D22" s="139">
        <v>104760</v>
      </c>
      <c r="E22" s="139">
        <v>226717</v>
      </c>
      <c r="F22" s="140">
        <v>45471</v>
      </c>
      <c r="G22" s="140">
        <v>60221</v>
      </c>
      <c r="H22" s="140">
        <v>105692</v>
      </c>
      <c r="I22" s="140">
        <v>16848</v>
      </c>
      <c r="J22" s="140">
        <v>16088</v>
      </c>
      <c r="K22" s="140">
        <v>32936</v>
      </c>
      <c r="L22" s="139">
        <v>24011</v>
      </c>
      <c r="M22" s="139">
        <v>11998</v>
      </c>
      <c r="N22" s="140">
        <v>36009</v>
      </c>
      <c r="O22" s="148"/>
      <c r="P22" s="148"/>
      <c r="Q22" s="147">
        <v>0</v>
      </c>
      <c r="R22" s="141">
        <v>37.28445271694122</v>
      </c>
      <c r="S22" s="141">
        <v>57.484726995036276</v>
      </c>
      <c r="T22" s="141">
        <v>46.61847148647874</v>
      </c>
      <c r="U22" s="141">
        <v>13.814705182974327</v>
      </c>
      <c r="V22" s="141">
        <v>15.35700649102711</v>
      </c>
      <c r="W22" s="141">
        <v>14.527362306311392</v>
      </c>
      <c r="X22" s="141">
        <v>19.68808678468641</v>
      </c>
      <c r="Y22" s="141">
        <v>11.452844597174495</v>
      </c>
      <c r="Z22" s="141">
        <v>15.88279661428124</v>
      </c>
      <c r="AA22" s="141">
        <v>0</v>
      </c>
      <c r="AB22" s="141">
        <v>0</v>
      </c>
      <c r="AC22" s="141">
        <v>0</v>
      </c>
      <c r="AD22" s="139">
        <v>18708</v>
      </c>
      <c r="AE22" s="139">
        <v>17140</v>
      </c>
      <c r="AF22" s="139">
        <v>35848</v>
      </c>
      <c r="AG22" s="140">
        <v>8687</v>
      </c>
      <c r="AH22" s="140">
        <v>11012</v>
      </c>
      <c r="AI22" s="140">
        <v>19699</v>
      </c>
      <c r="AJ22" s="140">
        <v>1970</v>
      </c>
      <c r="AK22" s="140">
        <v>1667</v>
      </c>
      <c r="AL22" s="140">
        <v>3637</v>
      </c>
      <c r="AM22" s="139">
        <v>2505</v>
      </c>
      <c r="AN22" s="139">
        <v>1114</v>
      </c>
      <c r="AO22" s="140">
        <v>3619</v>
      </c>
      <c r="AP22" s="148"/>
      <c r="AQ22" s="148"/>
      <c r="AR22" s="147"/>
      <c r="AS22" s="141">
        <v>46.43468035065212</v>
      </c>
      <c r="AT22" s="141">
        <v>64.24737456242707</v>
      </c>
      <c r="AU22" s="141">
        <v>54.951461727293015</v>
      </c>
      <c r="AV22" s="141">
        <v>10.530254436604661</v>
      </c>
      <c r="AW22" s="141">
        <v>9.725787631271878</v>
      </c>
      <c r="AX22" s="141">
        <v>10.145614818120954</v>
      </c>
      <c r="AY22" s="141">
        <v>13.389993585631814</v>
      </c>
      <c r="AZ22" s="141">
        <v>6.499416569428238</v>
      </c>
      <c r="BA22" s="141">
        <v>10.095402811872349</v>
      </c>
      <c r="BB22" s="141">
        <v>0</v>
      </c>
      <c r="BC22" s="141">
        <v>0</v>
      </c>
      <c r="BD22" s="141">
        <v>0</v>
      </c>
      <c r="BE22" s="139">
        <v>69</v>
      </c>
      <c r="BF22" s="139">
        <v>48</v>
      </c>
      <c r="BG22" s="139">
        <v>117</v>
      </c>
      <c r="BH22" s="140">
        <v>11</v>
      </c>
      <c r="BI22" s="140">
        <v>19</v>
      </c>
      <c r="BJ22" s="140">
        <v>30</v>
      </c>
      <c r="BK22" s="140">
        <v>6</v>
      </c>
      <c r="BL22" s="140">
        <v>2</v>
      </c>
      <c r="BM22" s="140">
        <v>8</v>
      </c>
      <c r="BN22" s="139">
        <v>7</v>
      </c>
      <c r="BO22" s="139">
        <v>3</v>
      </c>
      <c r="BP22" s="140">
        <v>10</v>
      </c>
      <c r="BQ22" s="148"/>
      <c r="BR22" s="148"/>
      <c r="BS22" s="147">
        <v>0</v>
      </c>
      <c r="BT22" s="141">
        <v>15.942028985507248</v>
      </c>
      <c r="BU22" s="141">
        <v>39.583333333333336</v>
      </c>
      <c r="BV22" s="141">
        <v>25.641025641025642</v>
      </c>
      <c r="BW22" s="141">
        <v>8.695652173913045</v>
      </c>
      <c r="BX22" s="141">
        <v>4.166666666666667</v>
      </c>
      <c r="BY22" s="141">
        <v>6.837606837606838</v>
      </c>
      <c r="BZ22" s="141">
        <v>10.144927536231885</v>
      </c>
      <c r="CA22" s="141">
        <v>6.25</v>
      </c>
      <c r="CB22" s="141">
        <v>8.547008547008547</v>
      </c>
      <c r="CC22" s="141">
        <v>0</v>
      </c>
      <c r="CD22" s="141">
        <v>0</v>
      </c>
      <c r="CE22" s="141">
        <v>0</v>
      </c>
    </row>
    <row r="23" spans="1:83" ht="27" customHeight="1">
      <c r="A23" s="4">
        <v>14</v>
      </c>
      <c r="B23" s="134" t="s">
        <v>42</v>
      </c>
      <c r="C23" s="139">
        <v>42532</v>
      </c>
      <c r="D23" s="139">
        <v>40760</v>
      </c>
      <c r="E23" s="139">
        <v>83292</v>
      </c>
      <c r="F23" s="140">
        <v>19996</v>
      </c>
      <c r="G23" s="140">
        <v>23636</v>
      </c>
      <c r="H23" s="140">
        <v>43632</v>
      </c>
      <c r="I23" s="140">
        <v>6362</v>
      </c>
      <c r="J23" s="140">
        <v>4188</v>
      </c>
      <c r="K23" s="140">
        <v>10550</v>
      </c>
      <c r="L23" s="139">
        <v>9563</v>
      </c>
      <c r="M23" s="139">
        <v>7381</v>
      </c>
      <c r="N23" s="140">
        <v>16944</v>
      </c>
      <c r="O23" s="139">
        <v>354</v>
      </c>
      <c r="P23" s="139">
        <v>131</v>
      </c>
      <c r="Q23" s="140">
        <v>485</v>
      </c>
      <c r="R23" s="141">
        <v>47.01401297846328</v>
      </c>
      <c r="S23" s="141">
        <v>57.9882237487733</v>
      </c>
      <c r="T23" s="141">
        <v>52.38438265379629</v>
      </c>
      <c r="U23" s="141">
        <v>14.958149158280824</v>
      </c>
      <c r="V23" s="141">
        <v>10.274779195289499</v>
      </c>
      <c r="W23" s="141">
        <v>12.666282476108151</v>
      </c>
      <c r="X23" s="141">
        <v>22.48424715508323</v>
      </c>
      <c r="Y23" s="141">
        <v>18.108439646712462</v>
      </c>
      <c r="Z23" s="141">
        <v>20.342890073476447</v>
      </c>
      <c r="AA23" s="141">
        <v>0.8323144926173235</v>
      </c>
      <c r="AB23" s="141">
        <v>0.3213935230618253</v>
      </c>
      <c r="AC23" s="141">
        <v>0.5822888152523652</v>
      </c>
      <c r="AD23" s="139">
        <v>9166</v>
      </c>
      <c r="AE23" s="139">
        <v>8621</v>
      </c>
      <c r="AF23" s="139">
        <v>17787</v>
      </c>
      <c r="AG23" s="140">
        <v>4673</v>
      </c>
      <c r="AH23" s="140">
        <v>5376</v>
      </c>
      <c r="AI23" s="140">
        <v>10049</v>
      </c>
      <c r="AJ23" s="140">
        <v>1455</v>
      </c>
      <c r="AK23" s="140">
        <v>824</v>
      </c>
      <c r="AL23" s="140">
        <v>2279</v>
      </c>
      <c r="AM23" s="139">
        <v>1567</v>
      </c>
      <c r="AN23" s="139">
        <v>1163</v>
      </c>
      <c r="AO23" s="140">
        <v>2730</v>
      </c>
      <c r="AP23" s="139">
        <v>82</v>
      </c>
      <c r="AQ23" s="139">
        <v>36</v>
      </c>
      <c r="AR23" s="140">
        <v>118</v>
      </c>
      <c r="AS23" s="141">
        <v>50.98188959197033</v>
      </c>
      <c r="AT23" s="141">
        <v>62.35935506321773</v>
      </c>
      <c r="AU23" s="141">
        <v>56.49631753527857</v>
      </c>
      <c r="AV23" s="141">
        <v>15.87388173685359</v>
      </c>
      <c r="AW23" s="141">
        <v>9.55805590998724</v>
      </c>
      <c r="AX23" s="141">
        <v>12.812728397143982</v>
      </c>
      <c r="AY23" s="141">
        <v>17.095788784638884</v>
      </c>
      <c r="AZ23" s="141">
        <v>13.490314348683448</v>
      </c>
      <c r="BA23" s="141">
        <v>15.348288075560802</v>
      </c>
      <c r="BB23" s="141">
        <v>0.8946105171285185</v>
      </c>
      <c r="BC23" s="141">
        <v>0.4175849669411901</v>
      </c>
      <c r="BD23" s="141">
        <v>0.663405858211053</v>
      </c>
      <c r="BE23" s="139">
        <v>2774</v>
      </c>
      <c r="BF23" s="139">
        <v>2599</v>
      </c>
      <c r="BG23" s="139">
        <v>5373</v>
      </c>
      <c r="BH23" s="140">
        <v>1466</v>
      </c>
      <c r="BI23" s="140">
        <v>1683</v>
      </c>
      <c r="BJ23" s="140">
        <v>3149</v>
      </c>
      <c r="BK23" s="140">
        <v>311</v>
      </c>
      <c r="BL23" s="140">
        <v>179</v>
      </c>
      <c r="BM23" s="140">
        <v>490</v>
      </c>
      <c r="BN23" s="139">
        <v>510</v>
      </c>
      <c r="BO23" s="139">
        <v>356</v>
      </c>
      <c r="BP23" s="140">
        <v>866</v>
      </c>
      <c r="BQ23" s="139">
        <v>16</v>
      </c>
      <c r="BR23" s="139">
        <v>9</v>
      </c>
      <c r="BS23" s="140">
        <v>25</v>
      </c>
      <c r="BT23" s="141">
        <v>52.8478731074261</v>
      </c>
      <c r="BU23" s="141">
        <v>64.75567525971528</v>
      </c>
      <c r="BV23" s="141">
        <v>58.60785408524102</v>
      </c>
      <c r="BW23" s="141">
        <v>11.211247296323</v>
      </c>
      <c r="BX23" s="141">
        <v>6.887264332435553</v>
      </c>
      <c r="BY23" s="141">
        <v>9.119672436255351</v>
      </c>
      <c r="BZ23" s="141">
        <v>18.385003604902668</v>
      </c>
      <c r="CA23" s="141">
        <v>13.69757599076568</v>
      </c>
      <c r="CB23" s="141">
        <v>16.117625162851294</v>
      </c>
      <c r="CC23" s="141">
        <v>0.5767844268204759</v>
      </c>
      <c r="CD23" s="141">
        <v>0.34628703347441325</v>
      </c>
      <c r="CE23" s="141">
        <v>0.46528941001302815</v>
      </c>
    </row>
    <row r="24" spans="1:83" ht="27.75" customHeight="1">
      <c r="A24" s="4">
        <v>15</v>
      </c>
      <c r="B24" s="134" t="s">
        <v>43</v>
      </c>
      <c r="C24" s="139">
        <v>41610</v>
      </c>
      <c r="D24" s="139">
        <v>34643</v>
      </c>
      <c r="E24" s="139">
        <v>76253</v>
      </c>
      <c r="F24" s="140">
        <v>16054</v>
      </c>
      <c r="G24" s="140">
        <v>19867</v>
      </c>
      <c r="H24" s="140">
        <v>35921</v>
      </c>
      <c r="I24" s="140">
        <v>3788</v>
      </c>
      <c r="J24" s="140">
        <v>1772</v>
      </c>
      <c r="K24" s="140">
        <v>5560</v>
      </c>
      <c r="L24" s="139">
        <v>21768</v>
      </c>
      <c r="M24" s="139">
        <v>12722</v>
      </c>
      <c r="N24" s="140">
        <v>34490</v>
      </c>
      <c r="O24" s="139">
        <v>0</v>
      </c>
      <c r="P24" s="139">
        <v>282</v>
      </c>
      <c r="Q24" s="140">
        <v>282</v>
      </c>
      <c r="R24" s="141">
        <v>38.58207161739966</v>
      </c>
      <c r="S24" s="141">
        <v>57.34780475132061</v>
      </c>
      <c r="T24" s="141">
        <v>47.107654780795514</v>
      </c>
      <c r="U24" s="141">
        <v>9.103580869983176</v>
      </c>
      <c r="V24" s="141">
        <v>5.115030453482666</v>
      </c>
      <c r="W24" s="141">
        <v>7.29151639935478</v>
      </c>
      <c r="X24" s="141">
        <v>52.314347512617154</v>
      </c>
      <c r="Y24" s="141">
        <v>36.72314753341223</v>
      </c>
      <c r="Z24" s="141">
        <v>45.23100730463064</v>
      </c>
      <c r="AA24" s="141">
        <v>0</v>
      </c>
      <c r="AB24" s="141">
        <v>0.8140172617844875</v>
      </c>
      <c r="AC24" s="141">
        <v>0.36982151521907336</v>
      </c>
      <c r="AD24" s="139">
        <v>274</v>
      </c>
      <c r="AE24" s="139">
        <v>201</v>
      </c>
      <c r="AF24" s="139">
        <v>475</v>
      </c>
      <c r="AG24" s="140">
        <v>112</v>
      </c>
      <c r="AH24" s="140">
        <v>113</v>
      </c>
      <c r="AI24" s="140">
        <v>225</v>
      </c>
      <c r="AJ24" s="140">
        <v>11</v>
      </c>
      <c r="AK24" s="140">
        <v>7</v>
      </c>
      <c r="AL24" s="140">
        <v>18</v>
      </c>
      <c r="AM24" s="139">
        <v>151</v>
      </c>
      <c r="AN24" s="139">
        <v>81</v>
      </c>
      <c r="AO24" s="140">
        <v>232</v>
      </c>
      <c r="AP24" s="148"/>
      <c r="AQ24" s="148"/>
      <c r="AR24" s="147"/>
      <c r="AS24" s="141">
        <v>40.87591240875912</v>
      </c>
      <c r="AT24" s="141">
        <v>56.21890547263682</v>
      </c>
      <c r="AU24" s="141">
        <v>47.36842105263158</v>
      </c>
      <c r="AV24" s="141">
        <v>4.014598540145985</v>
      </c>
      <c r="AW24" s="141">
        <v>3.4825870646766175</v>
      </c>
      <c r="AX24" s="141">
        <v>3.789473684210526</v>
      </c>
      <c r="AY24" s="141">
        <v>55.10948905109488</v>
      </c>
      <c r="AZ24" s="141">
        <v>40.29850746268657</v>
      </c>
      <c r="BA24" s="141">
        <v>48.8421052631579</v>
      </c>
      <c r="BB24" s="132">
        <v>0</v>
      </c>
      <c r="BC24" s="132">
        <v>0</v>
      </c>
      <c r="BD24" s="132">
        <v>0</v>
      </c>
      <c r="BE24" s="139">
        <v>241</v>
      </c>
      <c r="BF24" s="139">
        <v>225</v>
      </c>
      <c r="BG24" s="139">
        <v>466</v>
      </c>
      <c r="BH24" s="140">
        <v>151</v>
      </c>
      <c r="BI24" s="140">
        <v>151</v>
      </c>
      <c r="BJ24" s="140">
        <v>302</v>
      </c>
      <c r="BK24" s="140">
        <v>13</v>
      </c>
      <c r="BL24" s="140">
        <v>14</v>
      </c>
      <c r="BM24" s="140">
        <v>27</v>
      </c>
      <c r="BN24" s="139">
        <v>77</v>
      </c>
      <c r="BO24" s="139">
        <v>60</v>
      </c>
      <c r="BP24" s="140">
        <v>137</v>
      </c>
      <c r="BQ24" s="148"/>
      <c r="BR24" s="148"/>
      <c r="BS24" s="147">
        <v>0</v>
      </c>
      <c r="BT24" s="141">
        <v>62.655601659751035</v>
      </c>
      <c r="BU24" s="141">
        <v>67.11111111111111</v>
      </c>
      <c r="BV24" s="141">
        <v>64.8068669527897</v>
      </c>
      <c r="BW24" s="141">
        <v>5.394190871369294</v>
      </c>
      <c r="BX24" s="141">
        <v>6.222222222222222</v>
      </c>
      <c r="BY24" s="141">
        <v>5.793991416309012</v>
      </c>
      <c r="BZ24" s="141">
        <v>31.950207468879665</v>
      </c>
      <c r="CA24" s="141">
        <v>26.666666666666668</v>
      </c>
      <c r="CB24" s="141">
        <v>29.399141630901287</v>
      </c>
      <c r="CC24" s="132">
        <v>0</v>
      </c>
      <c r="CD24" s="132">
        <v>0</v>
      </c>
      <c r="CE24" s="132">
        <v>0</v>
      </c>
    </row>
    <row r="25" spans="1:83" ht="29.25" customHeight="1">
      <c r="A25" s="4">
        <v>16</v>
      </c>
      <c r="B25" s="134" t="s">
        <v>44</v>
      </c>
      <c r="C25" s="139">
        <v>81525</v>
      </c>
      <c r="D25" s="139">
        <v>64410</v>
      </c>
      <c r="E25" s="139">
        <v>145935</v>
      </c>
      <c r="F25" s="140">
        <v>39784</v>
      </c>
      <c r="G25" s="140">
        <v>47598</v>
      </c>
      <c r="H25" s="140">
        <v>87382</v>
      </c>
      <c r="I25" s="140">
        <v>15456</v>
      </c>
      <c r="J25" s="140">
        <v>7069</v>
      </c>
      <c r="K25" s="140">
        <v>22525</v>
      </c>
      <c r="L25" s="139">
        <v>26285</v>
      </c>
      <c r="M25" s="139">
        <v>9743</v>
      </c>
      <c r="N25" s="140">
        <v>36028</v>
      </c>
      <c r="O25" s="148"/>
      <c r="P25" s="148"/>
      <c r="Q25" s="147">
        <v>0</v>
      </c>
      <c r="R25" s="141">
        <v>48.79975467647961</v>
      </c>
      <c r="S25" s="141">
        <v>73.89846297158826</v>
      </c>
      <c r="T25" s="141">
        <v>59.877342652550794</v>
      </c>
      <c r="U25" s="141">
        <v>18.958601655933762</v>
      </c>
      <c r="V25" s="141">
        <v>10.975003881384877</v>
      </c>
      <c r="W25" s="141">
        <v>15.434953917840135</v>
      </c>
      <c r="X25" s="141">
        <v>32.24164366758663</v>
      </c>
      <c r="Y25" s="141">
        <v>15.126533147026858</v>
      </c>
      <c r="Z25" s="141">
        <v>24.687703429609073</v>
      </c>
      <c r="AA25" s="132">
        <v>0</v>
      </c>
      <c r="AB25" s="132">
        <v>0</v>
      </c>
      <c r="AC25" s="132">
        <v>0</v>
      </c>
      <c r="AD25" s="139">
        <v>13908</v>
      </c>
      <c r="AE25" s="139">
        <v>8368</v>
      </c>
      <c r="AF25" s="139">
        <v>22276</v>
      </c>
      <c r="AG25" s="140">
        <v>6564</v>
      </c>
      <c r="AH25" s="140">
        <v>6104</v>
      </c>
      <c r="AI25" s="140">
        <v>12668</v>
      </c>
      <c r="AJ25" s="140">
        <v>2788</v>
      </c>
      <c r="AK25" s="140">
        <v>1036</v>
      </c>
      <c r="AL25" s="140">
        <v>3824</v>
      </c>
      <c r="AM25" s="139">
        <v>4556</v>
      </c>
      <c r="AN25" s="139">
        <v>1228</v>
      </c>
      <c r="AO25" s="140">
        <v>5784</v>
      </c>
      <c r="AP25" s="148"/>
      <c r="AQ25" s="148"/>
      <c r="AR25" s="147"/>
      <c r="AS25" s="141">
        <v>47.195858498705775</v>
      </c>
      <c r="AT25" s="141">
        <v>72.94455066921606</v>
      </c>
      <c r="AU25" s="141">
        <v>56.86837852397199</v>
      </c>
      <c r="AV25" s="141">
        <v>20.04601668104688</v>
      </c>
      <c r="AW25" s="141">
        <v>12.380497131931165</v>
      </c>
      <c r="AX25" s="141">
        <v>17.16645717363979</v>
      </c>
      <c r="AY25" s="141">
        <v>32.75812482024734</v>
      </c>
      <c r="AZ25" s="141">
        <v>14.674952198852772</v>
      </c>
      <c r="BA25" s="141">
        <v>25.96516430238822</v>
      </c>
      <c r="BB25" s="132">
        <v>0</v>
      </c>
      <c r="BC25" s="132">
        <v>0</v>
      </c>
      <c r="BD25" s="132">
        <v>0</v>
      </c>
      <c r="BE25" s="139">
        <v>22514</v>
      </c>
      <c r="BF25" s="139">
        <v>22006</v>
      </c>
      <c r="BG25" s="139">
        <v>44520</v>
      </c>
      <c r="BH25" s="140">
        <v>13678</v>
      </c>
      <c r="BI25" s="140">
        <v>16823</v>
      </c>
      <c r="BJ25" s="140">
        <v>30501</v>
      </c>
      <c r="BK25" s="140">
        <v>3954</v>
      </c>
      <c r="BL25" s="140">
        <v>1890</v>
      </c>
      <c r="BM25" s="140">
        <v>5844</v>
      </c>
      <c r="BN25" s="139">
        <v>4882</v>
      </c>
      <c r="BO25" s="139">
        <v>3293</v>
      </c>
      <c r="BP25" s="140">
        <v>8175</v>
      </c>
      <c r="BQ25" s="148"/>
      <c r="BR25" s="148"/>
      <c r="BS25" s="147">
        <v>0</v>
      </c>
      <c r="BT25" s="141">
        <v>60.75330905214533</v>
      </c>
      <c r="BU25" s="141">
        <v>76.44733254566937</v>
      </c>
      <c r="BV25" s="141">
        <v>68.51078167115904</v>
      </c>
      <c r="BW25" s="141">
        <v>17.562405614284447</v>
      </c>
      <c r="BX25" s="141">
        <v>8.588566754521494</v>
      </c>
      <c r="BY25" s="141">
        <v>13.126684636118599</v>
      </c>
      <c r="BZ25" s="141">
        <v>21.684285333570223</v>
      </c>
      <c r="CA25" s="141">
        <v>14.964100699809142</v>
      </c>
      <c r="CB25" s="141">
        <v>18.362533692722373</v>
      </c>
      <c r="CC25" s="132">
        <v>0</v>
      </c>
      <c r="CD25" s="132">
        <v>0</v>
      </c>
      <c r="CE25" s="132">
        <v>0</v>
      </c>
    </row>
    <row r="26" spans="1:83" ht="30.75" customHeight="1">
      <c r="A26" s="4">
        <v>17</v>
      </c>
      <c r="B26" s="134" t="s">
        <v>45</v>
      </c>
      <c r="C26" s="139">
        <v>192338</v>
      </c>
      <c r="D26" s="139">
        <v>205492</v>
      </c>
      <c r="E26" s="139">
        <v>397830</v>
      </c>
      <c r="F26" s="140">
        <v>72497</v>
      </c>
      <c r="G26" s="140">
        <v>89635</v>
      </c>
      <c r="H26" s="140">
        <v>162132</v>
      </c>
      <c r="I26" s="140">
        <v>55160</v>
      </c>
      <c r="J26" s="140">
        <v>51825</v>
      </c>
      <c r="K26" s="140">
        <v>106985</v>
      </c>
      <c r="L26" s="139">
        <v>64681</v>
      </c>
      <c r="M26" s="139">
        <v>64032</v>
      </c>
      <c r="N26" s="140">
        <v>128713</v>
      </c>
      <c r="O26" s="148"/>
      <c r="P26" s="148"/>
      <c r="Q26" s="147">
        <v>0</v>
      </c>
      <c r="R26" s="141">
        <v>37.69249966205326</v>
      </c>
      <c r="S26" s="141">
        <v>43.6197029568061</v>
      </c>
      <c r="T26" s="141">
        <v>40.75409094336777</v>
      </c>
      <c r="U26" s="141">
        <v>28.678680239994176</v>
      </c>
      <c r="V26" s="141">
        <v>25.21995990111537</v>
      </c>
      <c r="W26" s="141">
        <v>26.89213985873363</v>
      </c>
      <c r="X26" s="141">
        <v>33.62882009795256</v>
      </c>
      <c r="Y26" s="141">
        <v>31.16033714207852</v>
      </c>
      <c r="Z26" s="141">
        <v>32.3537691978986</v>
      </c>
      <c r="AA26" s="132">
        <v>0</v>
      </c>
      <c r="AB26" s="132">
        <v>0</v>
      </c>
      <c r="AC26" s="132">
        <v>0</v>
      </c>
      <c r="AD26" s="139">
        <v>29669</v>
      </c>
      <c r="AE26" s="139">
        <v>39983</v>
      </c>
      <c r="AF26" s="139">
        <v>69652</v>
      </c>
      <c r="AG26" s="140">
        <v>16984</v>
      </c>
      <c r="AH26" s="140">
        <v>17723</v>
      </c>
      <c r="AI26" s="140">
        <v>34707</v>
      </c>
      <c r="AJ26" s="140">
        <v>5541</v>
      </c>
      <c r="AK26" s="140">
        <v>4556</v>
      </c>
      <c r="AL26" s="140">
        <v>10097</v>
      </c>
      <c r="AM26" s="139">
        <v>7144</v>
      </c>
      <c r="AN26" s="139">
        <v>6507</v>
      </c>
      <c r="AO26" s="140">
        <v>13651</v>
      </c>
      <c r="AP26" s="148"/>
      <c r="AQ26" s="148"/>
      <c r="AR26" s="147"/>
      <c r="AS26" s="141">
        <v>57.24493579156695</v>
      </c>
      <c r="AT26" s="141">
        <v>44.326338693944926</v>
      </c>
      <c r="AU26" s="141">
        <v>49.82915063458336</v>
      </c>
      <c r="AV26" s="141">
        <v>18.67605918635613</v>
      </c>
      <c r="AW26" s="141">
        <v>11.394842808193482</v>
      </c>
      <c r="AX26" s="141">
        <v>14.496353299259175</v>
      </c>
      <c r="AY26" s="141">
        <v>24.079005022076917</v>
      </c>
      <c r="AZ26" s="141">
        <v>16.274416627066504</v>
      </c>
      <c r="BA26" s="141">
        <v>19.59886291850916</v>
      </c>
      <c r="BB26" s="132">
        <v>0</v>
      </c>
      <c r="BC26" s="132">
        <v>0</v>
      </c>
      <c r="BD26" s="132">
        <v>0</v>
      </c>
      <c r="BE26" s="139">
        <v>9967</v>
      </c>
      <c r="BF26" s="139">
        <v>9294</v>
      </c>
      <c r="BG26" s="139">
        <v>19261</v>
      </c>
      <c r="BH26" s="140">
        <v>6198</v>
      </c>
      <c r="BI26" s="140">
        <v>6149</v>
      </c>
      <c r="BJ26" s="140">
        <v>12347</v>
      </c>
      <c r="BK26" s="140">
        <v>1595</v>
      </c>
      <c r="BL26" s="140">
        <v>1418</v>
      </c>
      <c r="BM26" s="140">
        <v>3013</v>
      </c>
      <c r="BN26" s="139">
        <v>2174</v>
      </c>
      <c r="BO26" s="139">
        <v>1727</v>
      </c>
      <c r="BP26" s="140">
        <v>3901</v>
      </c>
      <c r="BQ26" s="148"/>
      <c r="BR26" s="148"/>
      <c r="BS26" s="147">
        <v>0</v>
      </c>
      <c r="BT26" s="141">
        <v>62.185211196949936</v>
      </c>
      <c r="BU26" s="141">
        <v>66.16096406283624</v>
      </c>
      <c r="BV26" s="141">
        <v>64.10362909506256</v>
      </c>
      <c r="BW26" s="141">
        <v>16.002809270592955</v>
      </c>
      <c r="BX26" s="141">
        <v>15.257155153862708</v>
      </c>
      <c r="BY26" s="141">
        <v>15.64300918955402</v>
      </c>
      <c r="BZ26" s="141">
        <v>21.81197953245711</v>
      </c>
      <c r="CA26" s="141">
        <v>18.581880783301056</v>
      </c>
      <c r="CB26" s="141">
        <v>20.253361715383416</v>
      </c>
      <c r="CC26" s="132">
        <v>0</v>
      </c>
      <c r="CD26" s="132">
        <v>0</v>
      </c>
      <c r="CE26" s="132">
        <v>0</v>
      </c>
    </row>
    <row r="27" spans="1:83" ht="27" customHeight="1">
      <c r="A27" s="4">
        <v>18</v>
      </c>
      <c r="B27" s="134" t="s">
        <v>46</v>
      </c>
      <c r="C27" s="139">
        <v>133575</v>
      </c>
      <c r="D27" s="139">
        <v>165353</v>
      </c>
      <c r="E27" s="139">
        <v>298928</v>
      </c>
      <c r="F27" s="140">
        <v>22173</v>
      </c>
      <c r="G27" s="140">
        <v>32110</v>
      </c>
      <c r="H27" s="140">
        <v>54283</v>
      </c>
      <c r="I27" s="140">
        <v>36927</v>
      </c>
      <c r="J27" s="140">
        <v>36151</v>
      </c>
      <c r="K27" s="140">
        <v>73078</v>
      </c>
      <c r="L27" s="139">
        <v>55570</v>
      </c>
      <c r="M27" s="139">
        <v>75407</v>
      </c>
      <c r="N27" s="140">
        <v>130977</v>
      </c>
      <c r="O27" s="148"/>
      <c r="P27" s="148"/>
      <c r="Q27" s="147">
        <v>0</v>
      </c>
      <c r="R27" s="141">
        <v>16.599663110612017</v>
      </c>
      <c r="S27" s="141">
        <v>19.419061039110268</v>
      </c>
      <c r="T27" s="141">
        <v>18.15922228764117</v>
      </c>
      <c r="U27" s="141">
        <v>27.645143177989894</v>
      </c>
      <c r="V27" s="141">
        <v>21.862923563527726</v>
      </c>
      <c r="W27" s="141">
        <v>24.446689503827006</v>
      </c>
      <c r="X27" s="141">
        <v>41.602096200636346</v>
      </c>
      <c r="Y27" s="141">
        <v>45.60364795316686</v>
      </c>
      <c r="Z27" s="141">
        <v>43.81556762832521</v>
      </c>
      <c r="AA27" s="132">
        <v>0</v>
      </c>
      <c r="AB27" s="132">
        <v>0</v>
      </c>
      <c r="AC27" s="132">
        <v>0</v>
      </c>
      <c r="AD27" s="139">
        <v>9717</v>
      </c>
      <c r="AE27" s="139">
        <v>13339</v>
      </c>
      <c r="AF27" s="139">
        <v>23056</v>
      </c>
      <c r="AG27" s="140">
        <v>2909</v>
      </c>
      <c r="AH27" s="140">
        <v>4245</v>
      </c>
      <c r="AI27" s="140">
        <v>7154</v>
      </c>
      <c r="AJ27" s="140">
        <v>3452</v>
      </c>
      <c r="AK27" s="140">
        <v>3765</v>
      </c>
      <c r="AL27" s="140">
        <v>7217</v>
      </c>
      <c r="AM27" s="139">
        <v>2969</v>
      </c>
      <c r="AN27" s="139">
        <v>4774</v>
      </c>
      <c r="AO27" s="140">
        <v>7743</v>
      </c>
      <c r="AP27" s="148"/>
      <c r="AQ27" s="148"/>
      <c r="AR27" s="147"/>
      <c r="AS27" s="141">
        <v>29.937223422867138</v>
      </c>
      <c r="AT27" s="141">
        <v>31.823974810705455</v>
      </c>
      <c r="AU27" s="141">
        <v>31.02879944482998</v>
      </c>
      <c r="AV27" s="141">
        <v>35.52536791190697</v>
      </c>
      <c r="AW27" s="141">
        <v>28.225504160731692</v>
      </c>
      <c r="AX27" s="141">
        <v>31.30204718945177</v>
      </c>
      <c r="AY27" s="141">
        <v>30.55469795204281</v>
      </c>
      <c r="AZ27" s="141">
        <v>35.78978933953071</v>
      </c>
      <c r="BA27" s="141">
        <v>33.58344899375434</v>
      </c>
      <c r="BB27" s="132">
        <v>0</v>
      </c>
      <c r="BC27" s="132">
        <v>0</v>
      </c>
      <c r="BD27" s="132">
        <v>0</v>
      </c>
      <c r="BE27" s="139">
        <v>1056</v>
      </c>
      <c r="BF27" s="139">
        <v>1491</v>
      </c>
      <c r="BG27" s="139">
        <v>2547</v>
      </c>
      <c r="BH27" s="140">
        <v>415</v>
      </c>
      <c r="BI27" s="140">
        <v>616</v>
      </c>
      <c r="BJ27" s="140">
        <v>1031</v>
      </c>
      <c r="BK27" s="140">
        <v>309</v>
      </c>
      <c r="BL27" s="140">
        <v>357</v>
      </c>
      <c r="BM27" s="140">
        <v>666</v>
      </c>
      <c r="BN27" s="139">
        <v>278</v>
      </c>
      <c r="BO27" s="139">
        <v>483</v>
      </c>
      <c r="BP27" s="140">
        <v>761</v>
      </c>
      <c r="BQ27" s="148"/>
      <c r="BR27" s="148"/>
      <c r="BS27" s="147">
        <v>0</v>
      </c>
      <c r="BT27" s="141">
        <v>39.29924242424242</v>
      </c>
      <c r="BU27" s="141">
        <v>41.31455399061033</v>
      </c>
      <c r="BV27" s="141">
        <v>40.47899489595603</v>
      </c>
      <c r="BW27" s="141">
        <v>29.261363636363637</v>
      </c>
      <c r="BX27" s="141">
        <v>23.943661971830984</v>
      </c>
      <c r="BY27" s="141">
        <v>26.148409893992934</v>
      </c>
      <c r="BZ27" s="141">
        <v>26.325757575757574</v>
      </c>
      <c r="CA27" s="141">
        <v>32.394366197183096</v>
      </c>
      <c r="CB27" s="141">
        <v>29.87828818217511</v>
      </c>
      <c r="CC27" s="132">
        <v>0</v>
      </c>
      <c r="CD27" s="132">
        <v>0</v>
      </c>
      <c r="CE27" s="132">
        <v>0</v>
      </c>
    </row>
    <row r="28" spans="1:83" ht="43.5" customHeight="1">
      <c r="A28" s="4">
        <v>19</v>
      </c>
      <c r="B28" s="134" t="s">
        <v>47</v>
      </c>
      <c r="C28" s="139">
        <f>Board!AP28</f>
        <v>500720</v>
      </c>
      <c r="D28" s="139">
        <f>Board!AQ28</f>
        <v>432608</v>
      </c>
      <c r="E28" s="139">
        <f>Board!AR28</f>
        <v>933328</v>
      </c>
      <c r="F28" s="140">
        <v>141326</v>
      </c>
      <c r="G28" s="140">
        <v>159832</v>
      </c>
      <c r="H28" s="140">
        <v>301158</v>
      </c>
      <c r="I28" s="140">
        <v>105989</v>
      </c>
      <c r="J28" s="140">
        <v>111107</v>
      </c>
      <c r="K28" s="140">
        <v>217096</v>
      </c>
      <c r="L28" s="139">
        <v>196975</v>
      </c>
      <c r="M28" s="139">
        <v>139898</v>
      </c>
      <c r="N28" s="140">
        <v>336873</v>
      </c>
      <c r="O28" s="139">
        <v>36245</v>
      </c>
      <c r="P28" s="139">
        <v>10065</v>
      </c>
      <c r="Q28" s="140">
        <v>46310</v>
      </c>
      <c r="R28" s="141">
        <v>28.225571297897748</v>
      </c>
      <c r="S28" s="141">
        <v>36.94700391587571</v>
      </c>
      <c r="T28" s="141">
        <v>32.26808100289296</v>
      </c>
      <c r="U28" s="141">
        <v>21.168080015658013</v>
      </c>
      <c r="V28" s="141">
        <v>25.68366011863208</v>
      </c>
      <c r="W28" s="141">
        <v>23.2611164684453</v>
      </c>
      <c r="X28" s="141">
        <v>39.33976696717808</v>
      </c>
      <c r="Y28" s="141">
        <v>32.33903069362318</v>
      </c>
      <c r="Z28" s="141">
        <v>36.09482481517197</v>
      </c>
      <c r="AA28" s="141">
        <v>7.238836673310671</v>
      </c>
      <c r="AB28" s="141">
        <v>2.3266404375424763</v>
      </c>
      <c r="AC28" s="141">
        <v>4.961962927247401</v>
      </c>
      <c r="AD28" s="139">
        <f>Board!CI28</f>
        <v>61727</v>
      </c>
      <c r="AE28" s="139">
        <f>Board!CJ28</f>
        <v>53295</v>
      </c>
      <c r="AF28" s="139">
        <f>Board!CK28</f>
        <v>115022</v>
      </c>
      <c r="AG28" s="140">
        <v>22565</v>
      </c>
      <c r="AH28" s="140">
        <v>23421</v>
      </c>
      <c r="AI28" s="140">
        <v>45986</v>
      </c>
      <c r="AJ28" s="140">
        <v>9700</v>
      </c>
      <c r="AK28" s="140">
        <v>10089</v>
      </c>
      <c r="AL28" s="140">
        <v>19789</v>
      </c>
      <c r="AM28" s="139">
        <v>20219</v>
      </c>
      <c r="AN28" s="139">
        <v>15593</v>
      </c>
      <c r="AO28" s="140">
        <v>35812</v>
      </c>
      <c r="AP28" s="139">
        <v>5997</v>
      </c>
      <c r="AQ28" s="139">
        <v>1993</v>
      </c>
      <c r="AR28" s="140">
        <v>7990</v>
      </c>
      <c r="AS28" s="141">
        <v>36.556718400673944</v>
      </c>
      <c r="AT28" s="141">
        <v>43.94678575449394</v>
      </c>
      <c r="AU28" s="141">
        <v>39.98087289167101</v>
      </c>
      <c r="AV28" s="141">
        <v>15.714609726857402</v>
      </c>
      <c r="AW28" s="141">
        <v>18.930836491912785</v>
      </c>
      <c r="AX28" s="141">
        <v>17.204833941923145</v>
      </c>
      <c r="AY28" s="141">
        <v>32.75605093477627</v>
      </c>
      <c r="AZ28" s="141">
        <v>29.25845310916801</v>
      </c>
      <c r="BA28" s="141">
        <v>31.13545470352982</v>
      </c>
      <c r="BB28" s="141">
        <v>9.715516962058128</v>
      </c>
      <c r="BC28" s="141">
        <v>3.73963297932225</v>
      </c>
      <c r="BD28" s="141">
        <v>6.946617979481829</v>
      </c>
      <c r="BE28" s="139">
        <f>Board!EB28</f>
        <v>29580</v>
      </c>
      <c r="BF28" s="139">
        <f>Board!EC28</f>
        <v>21148</v>
      </c>
      <c r="BG28" s="139">
        <f>Board!ED28</f>
        <v>50728</v>
      </c>
      <c r="BH28" s="140">
        <v>16581</v>
      </c>
      <c r="BI28" s="140">
        <v>12816</v>
      </c>
      <c r="BJ28" s="140">
        <v>29397</v>
      </c>
      <c r="BK28" s="140">
        <v>2187</v>
      </c>
      <c r="BL28" s="140">
        <v>1813</v>
      </c>
      <c r="BM28" s="140">
        <v>4000</v>
      </c>
      <c r="BN28" s="139">
        <v>8626</v>
      </c>
      <c r="BO28" s="139">
        <v>5509</v>
      </c>
      <c r="BP28" s="140">
        <v>14135</v>
      </c>
      <c r="BQ28" s="139">
        <v>1233</v>
      </c>
      <c r="BR28" s="139">
        <v>383</v>
      </c>
      <c r="BS28" s="140">
        <v>1616</v>
      </c>
      <c r="BT28" s="141">
        <v>56.054766734279916</v>
      </c>
      <c r="BU28" s="141">
        <v>60.601475316814835</v>
      </c>
      <c r="BV28" s="141">
        <v>57.95024444093992</v>
      </c>
      <c r="BW28" s="141">
        <v>7.393509127789047</v>
      </c>
      <c r="BX28" s="141">
        <v>8.572914696425194</v>
      </c>
      <c r="BY28" s="141">
        <v>7.885191610156127</v>
      </c>
      <c r="BZ28" s="141">
        <v>29.161595672751858</v>
      </c>
      <c r="CA28" s="141">
        <v>26.049744656705126</v>
      </c>
      <c r="CB28" s="141">
        <v>27.864295852389215</v>
      </c>
      <c r="CC28" s="141">
        <v>4.168356997971602</v>
      </c>
      <c r="CD28" s="141">
        <v>1.8110459617930774</v>
      </c>
      <c r="CE28" s="141">
        <v>3.1856174105030752</v>
      </c>
    </row>
    <row r="29" spans="1:83" ht="27.75" customHeight="1">
      <c r="A29" s="4">
        <v>20</v>
      </c>
      <c r="B29" s="134" t="s">
        <v>48</v>
      </c>
      <c r="C29" s="139">
        <v>240177</v>
      </c>
      <c r="D29" s="139">
        <v>177981</v>
      </c>
      <c r="E29" s="139">
        <v>418158</v>
      </c>
      <c r="F29" s="140">
        <v>38509</v>
      </c>
      <c r="G29" s="140">
        <v>47083</v>
      </c>
      <c r="H29" s="140">
        <v>85592</v>
      </c>
      <c r="I29" s="140">
        <v>43606</v>
      </c>
      <c r="J29" s="140">
        <v>35163</v>
      </c>
      <c r="K29" s="140">
        <v>78769</v>
      </c>
      <c r="L29" s="139">
        <v>104662</v>
      </c>
      <c r="M29" s="139">
        <v>59311</v>
      </c>
      <c r="N29" s="140">
        <v>163973</v>
      </c>
      <c r="O29" s="139">
        <v>16314</v>
      </c>
      <c r="P29" s="139">
        <v>8530</v>
      </c>
      <c r="Q29" s="140">
        <v>24844</v>
      </c>
      <c r="R29" s="141">
        <v>16.03359189264584</v>
      </c>
      <c r="S29" s="141">
        <v>26.453947331456728</v>
      </c>
      <c r="T29" s="141">
        <v>20.468818006590812</v>
      </c>
      <c r="U29" s="141">
        <v>18.155776781290466</v>
      </c>
      <c r="V29" s="141">
        <v>19.756603232929358</v>
      </c>
      <c r="W29" s="141">
        <v>18.83713811525787</v>
      </c>
      <c r="X29" s="141">
        <v>43.57702860806822</v>
      </c>
      <c r="Y29" s="141">
        <v>33.32434360971115</v>
      </c>
      <c r="Z29" s="141">
        <v>39.213168228277354</v>
      </c>
      <c r="AA29" s="141">
        <v>6.792490538228057</v>
      </c>
      <c r="AB29" s="141">
        <v>4.792646406077053</v>
      </c>
      <c r="AC29" s="141">
        <v>5.941294917232242</v>
      </c>
      <c r="AD29" s="139">
        <v>36539</v>
      </c>
      <c r="AE29" s="139">
        <v>23544</v>
      </c>
      <c r="AF29" s="139">
        <v>60083</v>
      </c>
      <c r="AG29" s="140">
        <v>7318</v>
      </c>
      <c r="AH29" s="140">
        <v>6750</v>
      </c>
      <c r="AI29" s="140">
        <v>14068</v>
      </c>
      <c r="AJ29" s="140">
        <v>5208</v>
      </c>
      <c r="AK29" s="140">
        <v>3881</v>
      </c>
      <c r="AL29" s="140">
        <v>9089</v>
      </c>
      <c r="AM29" s="139">
        <v>15180</v>
      </c>
      <c r="AN29" s="139">
        <v>7486</v>
      </c>
      <c r="AO29" s="140">
        <v>22666</v>
      </c>
      <c r="AP29" s="139">
        <v>2648</v>
      </c>
      <c r="AQ29" s="139">
        <v>1190</v>
      </c>
      <c r="AR29" s="140">
        <v>3838</v>
      </c>
      <c r="AS29" s="141">
        <v>20.027915378089165</v>
      </c>
      <c r="AT29" s="141">
        <v>28.6697247706422</v>
      </c>
      <c r="AU29" s="141">
        <v>23.414276916931577</v>
      </c>
      <c r="AV29" s="141">
        <v>14.253263636114836</v>
      </c>
      <c r="AW29" s="141">
        <v>16.484029901461096</v>
      </c>
      <c r="AX29" s="141">
        <v>15.12740708686317</v>
      </c>
      <c r="AY29" s="141">
        <v>41.5446509209338</v>
      </c>
      <c r="AZ29" s="141">
        <v>31.795786612300375</v>
      </c>
      <c r="BA29" s="141">
        <v>37.724481134430704</v>
      </c>
      <c r="BB29" s="141">
        <v>7.247051096089111</v>
      </c>
      <c r="BC29" s="141">
        <v>5.054366292898403</v>
      </c>
      <c r="BD29" s="141">
        <v>6.38783016826723</v>
      </c>
      <c r="BE29" s="139">
        <v>26815</v>
      </c>
      <c r="BF29" s="139">
        <v>18143</v>
      </c>
      <c r="BG29" s="139">
        <v>44958</v>
      </c>
      <c r="BH29" s="140">
        <v>6774</v>
      </c>
      <c r="BI29" s="140">
        <v>6183</v>
      </c>
      <c r="BJ29" s="140">
        <v>12957</v>
      </c>
      <c r="BK29" s="140">
        <v>2218</v>
      </c>
      <c r="BL29" s="140">
        <v>1272</v>
      </c>
      <c r="BM29" s="140">
        <v>3490</v>
      </c>
      <c r="BN29" s="139">
        <v>8524</v>
      </c>
      <c r="BO29" s="139">
        <v>4807</v>
      </c>
      <c r="BP29" s="140">
        <v>13331</v>
      </c>
      <c r="BQ29" s="139">
        <v>3408</v>
      </c>
      <c r="BR29" s="139">
        <v>1625</v>
      </c>
      <c r="BS29" s="140">
        <v>5033</v>
      </c>
      <c r="BT29" s="141">
        <v>25.26198023494313</v>
      </c>
      <c r="BU29" s="141">
        <v>34.079259218431346</v>
      </c>
      <c r="BV29" s="141">
        <v>28.820232216735622</v>
      </c>
      <c r="BW29" s="141">
        <v>8.271489837777365</v>
      </c>
      <c r="BX29" s="141">
        <v>7.010968417571515</v>
      </c>
      <c r="BY29" s="141">
        <v>7.762800836336136</v>
      </c>
      <c r="BZ29" s="141">
        <v>31.788178258437444</v>
      </c>
      <c r="CA29" s="141">
        <v>26.49506696797663</v>
      </c>
      <c r="CB29" s="141">
        <v>29.652119756216916</v>
      </c>
      <c r="CC29" s="141">
        <v>12.709304493753498</v>
      </c>
      <c r="CD29" s="141">
        <v>8.956622388800088</v>
      </c>
      <c r="CE29" s="141">
        <v>11.19489301125495</v>
      </c>
    </row>
    <row r="30" spans="1:83" ht="29.25" customHeight="1">
      <c r="A30" s="4">
        <v>21</v>
      </c>
      <c r="B30" s="134" t="s">
        <v>49</v>
      </c>
      <c r="C30" s="139">
        <v>9366</v>
      </c>
      <c r="D30" s="139">
        <v>8178</v>
      </c>
      <c r="E30" s="139">
        <v>17544</v>
      </c>
      <c r="F30" s="140">
        <v>2326</v>
      </c>
      <c r="G30" s="140">
        <v>2362</v>
      </c>
      <c r="H30" s="140">
        <v>4688</v>
      </c>
      <c r="I30" s="140">
        <v>261</v>
      </c>
      <c r="J30" s="140">
        <v>166</v>
      </c>
      <c r="K30" s="140">
        <v>427</v>
      </c>
      <c r="L30" s="139">
        <v>6779</v>
      </c>
      <c r="M30" s="139">
        <v>5650</v>
      </c>
      <c r="N30" s="140">
        <v>12429</v>
      </c>
      <c r="O30" s="148"/>
      <c r="P30" s="148"/>
      <c r="Q30" s="147">
        <v>0</v>
      </c>
      <c r="R30" s="141">
        <v>24.83450779414905</v>
      </c>
      <c r="S30" s="141">
        <v>28.88236732697481</v>
      </c>
      <c r="T30" s="141">
        <v>26.72138622891017</v>
      </c>
      <c r="U30" s="141">
        <v>2.786675208199872</v>
      </c>
      <c r="V30" s="141">
        <v>2.0298361457569087</v>
      </c>
      <c r="W30" s="141">
        <v>2.4338805289557683</v>
      </c>
      <c r="X30" s="141">
        <v>72.37881699765109</v>
      </c>
      <c r="Y30" s="141">
        <v>69.08779652726828</v>
      </c>
      <c r="Z30" s="141">
        <v>70.84473324213407</v>
      </c>
      <c r="AA30" s="132">
        <v>0</v>
      </c>
      <c r="AB30" s="132">
        <v>0</v>
      </c>
      <c r="AC30" s="132">
        <v>0</v>
      </c>
      <c r="AD30" s="139">
        <v>255</v>
      </c>
      <c r="AE30" s="139">
        <v>216</v>
      </c>
      <c r="AF30" s="139">
        <v>471</v>
      </c>
      <c r="AG30" s="140">
        <v>35</v>
      </c>
      <c r="AH30" s="140">
        <v>26</v>
      </c>
      <c r="AI30" s="140">
        <v>61</v>
      </c>
      <c r="AJ30" s="140">
        <v>3</v>
      </c>
      <c r="AK30" s="140">
        <v>5</v>
      </c>
      <c r="AL30" s="140">
        <v>8</v>
      </c>
      <c r="AM30" s="139">
        <v>217</v>
      </c>
      <c r="AN30" s="139">
        <v>185</v>
      </c>
      <c r="AO30" s="140">
        <v>402</v>
      </c>
      <c r="AP30" s="148"/>
      <c r="AQ30" s="148"/>
      <c r="AR30" s="147"/>
      <c r="AS30" s="141">
        <v>13.725490196078432</v>
      </c>
      <c r="AT30" s="141">
        <v>12.037037037037036</v>
      </c>
      <c r="AU30" s="141">
        <v>12.951167728237792</v>
      </c>
      <c r="AV30" s="141">
        <v>1.1764705882352942</v>
      </c>
      <c r="AW30" s="141">
        <v>2.314814814814815</v>
      </c>
      <c r="AX30" s="141">
        <v>1.6985138004246285</v>
      </c>
      <c r="AY30" s="141">
        <v>85.09803921568628</v>
      </c>
      <c r="AZ30" s="141">
        <v>85.64814814814814</v>
      </c>
      <c r="BA30" s="141">
        <v>85.35031847133759</v>
      </c>
      <c r="BB30" s="132">
        <v>0</v>
      </c>
      <c r="BC30" s="132">
        <v>0</v>
      </c>
      <c r="BD30" s="132">
        <v>0</v>
      </c>
      <c r="BE30" s="139">
        <v>3344</v>
      </c>
      <c r="BF30" s="139">
        <v>3186</v>
      </c>
      <c r="BG30" s="139">
        <v>6530</v>
      </c>
      <c r="BH30" s="140">
        <v>1647</v>
      </c>
      <c r="BI30" s="140">
        <v>1616</v>
      </c>
      <c r="BJ30" s="140">
        <v>3263</v>
      </c>
      <c r="BK30" s="140">
        <v>164</v>
      </c>
      <c r="BL30" s="140">
        <v>73</v>
      </c>
      <c r="BM30" s="140">
        <v>237</v>
      </c>
      <c r="BN30" s="139">
        <v>1503</v>
      </c>
      <c r="BO30" s="139">
        <v>1497</v>
      </c>
      <c r="BP30" s="140">
        <v>3000</v>
      </c>
      <c r="BQ30" s="148"/>
      <c r="BR30" s="148"/>
      <c r="BS30" s="147">
        <v>0</v>
      </c>
      <c r="BT30" s="141">
        <v>49.25239234449761</v>
      </c>
      <c r="BU30" s="141">
        <v>50.721908349027</v>
      </c>
      <c r="BV30" s="141">
        <v>49.96937212863706</v>
      </c>
      <c r="BW30" s="141">
        <v>4.904306220095694</v>
      </c>
      <c r="BX30" s="141">
        <v>2.29127432517263</v>
      </c>
      <c r="BY30" s="141">
        <v>3.629402756508423</v>
      </c>
      <c r="BZ30" s="141">
        <v>44.94617224880383</v>
      </c>
      <c r="CA30" s="141">
        <v>46.98681732580038</v>
      </c>
      <c r="CB30" s="141">
        <v>45.94180704441042</v>
      </c>
      <c r="CC30" s="132">
        <v>0</v>
      </c>
      <c r="CD30" s="132">
        <v>0</v>
      </c>
      <c r="CE30" s="132">
        <v>0</v>
      </c>
    </row>
    <row r="31" spans="1:83" s="59" customFormat="1" ht="28.5" customHeight="1">
      <c r="A31" s="58">
        <v>22</v>
      </c>
      <c r="B31" s="134" t="s">
        <v>50</v>
      </c>
      <c r="C31" s="142">
        <v>6529</v>
      </c>
      <c r="D31" s="142">
        <v>7898</v>
      </c>
      <c r="E31" s="142">
        <v>14427</v>
      </c>
      <c r="F31" s="143">
        <v>4534</v>
      </c>
      <c r="G31" s="143">
        <v>6313</v>
      </c>
      <c r="H31" s="143">
        <v>10847</v>
      </c>
      <c r="I31" s="143">
        <v>992</v>
      </c>
      <c r="J31" s="143">
        <v>558</v>
      </c>
      <c r="K31" s="143">
        <v>1550</v>
      </c>
      <c r="L31" s="142">
        <v>1003</v>
      </c>
      <c r="M31" s="142">
        <v>1027</v>
      </c>
      <c r="N31" s="143">
        <v>2030</v>
      </c>
      <c r="O31" s="148"/>
      <c r="P31" s="148"/>
      <c r="Q31" s="147">
        <v>0</v>
      </c>
      <c r="R31" s="144">
        <v>69.44401899218869</v>
      </c>
      <c r="S31" s="144">
        <v>79.93162826031906</v>
      </c>
      <c r="T31" s="144">
        <v>75.18541623345116</v>
      </c>
      <c r="U31" s="144">
        <v>15.193750957267573</v>
      </c>
      <c r="V31" s="144">
        <v>7.065079767029627</v>
      </c>
      <c r="W31" s="144">
        <v>10.743744368198517</v>
      </c>
      <c r="X31" s="144">
        <v>15.362230050543726</v>
      </c>
      <c r="Y31" s="144">
        <v>13.003291972651304</v>
      </c>
      <c r="Z31" s="144">
        <v>14.070839398350314</v>
      </c>
      <c r="AA31" s="132">
        <v>0</v>
      </c>
      <c r="AB31" s="132">
        <v>0</v>
      </c>
      <c r="AC31" s="132">
        <v>0</v>
      </c>
      <c r="AD31" s="142">
        <v>59</v>
      </c>
      <c r="AE31" s="142">
        <v>61</v>
      </c>
      <c r="AF31" s="142">
        <v>120</v>
      </c>
      <c r="AG31" s="143">
        <v>28</v>
      </c>
      <c r="AH31" s="143">
        <v>44</v>
      </c>
      <c r="AI31" s="143">
        <v>72</v>
      </c>
      <c r="AJ31" s="143">
        <v>18</v>
      </c>
      <c r="AK31" s="143">
        <v>9</v>
      </c>
      <c r="AL31" s="143">
        <v>27</v>
      </c>
      <c r="AM31" s="142">
        <v>13</v>
      </c>
      <c r="AN31" s="142">
        <v>8</v>
      </c>
      <c r="AO31" s="143">
        <v>21</v>
      </c>
      <c r="AP31" s="148"/>
      <c r="AQ31" s="148"/>
      <c r="AR31" s="147"/>
      <c r="AS31" s="144">
        <v>47.45762711864407</v>
      </c>
      <c r="AT31" s="144">
        <v>72.1311475409836</v>
      </c>
      <c r="AU31" s="144">
        <v>60</v>
      </c>
      <c r="AV31" s="144">
        <v>30.508474576271187</v>
      </c>
      <c r="AW31" s="144">
        <v>14.754098360655737</v>
      </c>
      <c r="AX31" s="144">
        <v>22.5</v>
      </c>
      <c r="AY31" s="144">
        <v>22.033898305084747</v>
      </c>
      <c r="AZ31" s="144">
        <v>13.114754098360656</v>
      </c>
      <c r="BA31" s="144">
        <v>17.5</v>
      </c>
      <c r="BB31" s="132">
        <v>0</v>
      </c>
      <c r="BC31" s="132">
        <v>0</v>
      </c>
      <c r="BD31" s="132">
        <v>0</v>
      </c>
      <c r="BE31" s="142">
        <v>5682</v>
      </c>
      <c r="BF31" s="142">
        <v>7099</v>
      </c>
      <c r="BG31" s="142">
        <v>12781</v>
      </c>
      <c r="BH31" s="143">
        <v>4208</v>
      </c>
      <c r="BI31" s="143">
        <v>5833</v>
      </c>
      <c r="BJ31" s="143">
        <v>10041</v>
      </c>
      <c r="BK31" s="143">
        <v>675</v>
      </c>
      <c r="BL31" s="143">
        <v>368</v>
      </c>
      <c r="BM31" s="143">
        <v>1043</v>
      </c>
      <c r="BN31" s="142">
        <v>799</v>
      </c>
      <c r="BO31" s="142">
        <v>898</v>
      </c>
      <c r="BP31" s="143">
        <v>1697</v>
      </c>
      <c r="BQ31" s="148"/>
      <c r="BR31" s="148"/>
      <c r="BS31" s="147">
        <v>0</v>
      </c>
      <c r="BT31" s="144">
        <v>74.05843013023583</v>
      </c>
      <c r="BU31" s="144">
        <v>82.16650232427104</v>
      </c>
      <c r="BV31" s="144">
        <v>78.56192786166966</v>
      </c>
      <c r="BW31" s="144">
        <v>11.87961985216473</v>
      </c>
      <c r="BX31" s="144">
        <v>5.183828708268771</v>
      </c>
      <c r="BY31" s="144">
        <v>8.160550817619905</v>
      </c>
      <c r="BZ31" s="144">
        <v>14.061950017599436</v>
      </c>
      <c r="CA31" s="144">
        <v>12.649668967460206</v>
      </c>
      <c r="CB31" s="144">
        <v>13.277521320710429</v>
      </c>
      <c r="CC31" s="132">
        <v>0</v>
      </c>
      <c r="CD31" s="132">
        <v>0</v>
      </c>
      <c r="CE31" s="132">
        <v>0</v>
      </c>
    </row>
    <row r="32" spans="1:83" ht="32.25" customHeight="1">
      <c r="A32" s="4">
        <v>23</v>
      </c>
      <c r="B32" s="134" t="s">
        <v>51</v>
      </c>
      <c r="C32" s="139">
        <v>3522</v>
      </c>
      <c r="D32" s="139">
        <v>3560</v>
      </c>
      <c r="E32" s="139">
        <v>7082</v>
      </c>
      <c r="F32" s="140">
        <v>2185</v>
      </c>
      <c r="G32" s="140">
        <v>2527</v>
      </c>
      <c r="H32" s="140">
        <v>4712</v>
      </c>
      <c r="I32" s="140">
        <v>203</v>
      </c>
      <c r="J32" s="140">
        <v>179</v>
      </c>
      <c r="K32" s="140">
        <v>382</v>
      </c>
      <c r="L32" s="139">
        <v>760</v>
      </c>
      <c r="M32" s="139">
        <v>566</v>
      </c>
      <c r="N32" s="140">
        <v>1326</v>
      </c>
      <c r="O32" s="139">
        <v>247</v>
      </c>
      <c r="P32" s="139">
        <v>155</v>
      </c>
      <c r="Q32" s="140">
        <v>402</v>
      </c>
      <c r="R32" s="141">
        <v>62.038614423622946</v>
      </c>
      <c r="S32" s="141">
        <v>70.98314606741573</v>
      </c>
      <c r="T32" s="141">
        <v>66.53487715334651</v>
      </c>
      <c r="U32" s="141">
        <v>5.763770584894946</v>
      </c>
      <c r="V32" s="141">
        <v>5.02808988764045</v>
      </c>
      <c r="W32" s="141">
        <v>5.393956509460605</v>
      </c>
      <c r="X32" s="141">
        <v>21.578648495173198</v>
      </c>
      <c r="Y32" s="141">
        <v>15.89887640449438</v>
      </c>
      <c r="Z32" s="141">
        <v>18.72352442812765</v>
      </c>
      <c r="AA32" s="141">
        <v>7.013060760931289</v>
      </c>
      <c r="AB32" s="141">
        <v>4.353932584269662</v>
      </c>
      <c r="AC32" s="141">
        <v>5.676362609432364</v>
      </c>
      <c r="AD32" s="139">
        <v>18</v>
      </c>
      <c r="AE32" s="139">
        <v>18</v>
      </c>
      <c r="AF32" s="139">
        <v>36</v>
      </c>
      <c r="AG32" s="140">
        <v>5</v>
      </c>
      <c r="AH32" s="140">
        <v>6</v>
      </c>
      <c r="AI32" s="140">
        <v>11</v>
      </c>
      <c r="AJ32" s="140">
        <v>1</v>
      </c>
      <c r="AK32" s="140">
        <v>1</v>
      </c>
      <c r="AL32" s="140">
        <v>2</v>
      </c>
      <c r="AM32" s="139">
        <v>12</v>
      </c>
      <c r="AN32" s="139">
        <v>11</v>
      </c>
      <c r="AO32" s="140">
        <v>23</v>
      </c>
      <c r="AP32" s="148"/>
      <c r="AQ32" s="148"/>
      <c r="AR32" s="147"/>
      <c r="AS32" s="141">
        <v>27.77777777777778</v>
      </c>
      <c r="AT32" s="141">
        <v>33.333333333333336</v>
      </c>
      <c r="AU32" s="141">
        <v>30.555555555555557</v>
      </c>
      <c r="AV32" s="141">
        <v>5.555555555555555</v>
      </c>
      <c r="AW32" s="141">
        <v>5.555555555555555</v>
      </c>
      <c r="AX32" s="141">
        <v>5.555555555555555</v>
      </c>
      <c r="AY32" s="141">
        <v>66.66666666666667</v>
      </c>
      <c r="AZ32" s="141">
        <v>61.111111111111114</v>
      </c>
      <c r="BA32" s="141">
        <v>63.88888888888889</v>
      </c>
      <c r="BB32" s="132">
        <v>0</v>
      </c>
      <c r="BC32" s="132">
        <v>0</v>
      </c>
      <c r="BD32" s="132">
        <v>0</v>
      </c>
      <c r="BE32" s="139">
        <v>3222</v>
      </c>
      <c r="BF32" s="139">
        <v>3364</v>
      </c>
      <c r="BG32" s="139">
        <v>6586</v>
      </c>
      <c r="BH32" s="140">
        <v>2170</v>
      </c>
      <c r="BI32" s="140">
        <v>2512</v>
      </c>
      <c r="BJ32" s="140">
        <v>4682</v>
      </c>
      <c r="BK32" s="140">
        <v>196</v>
      </c>
      <c r="BL32" s="140">
        <v>175</v>
      </c>
      <c r="BM32" s="140">
        <v>371</v>
      </c>
      <c r="BN32" s="139">
        <v>729</v>
      </c>
      <c r="BO32" s="139">
        <v>545</v>
      </c>
      <c r="BP32" s="140">
        <v>1274</v>
      </c>
      <c r="BQ32" s="148"/>
      <c r="BR32" s="148"/>
      <c r="BS32" s="147">
        <v>0</v>
      </c>
      <c r="BT32" s="141">
        <v>67.34947237740533</v>
      </c>
      <c r="BU32" s="141">
        <v>74.6730083234245</v>
      </c>
      <c r="BV32" s="141">
        <v>71.09019131491041</v>
      </c>
      <c r="BW32" s="141">
        <v>6.083178150217257</v>
      </c>
      <c r="BX32" s="141">
        <v>5.202140309155767</v>
      </c>
      <c r="BY32" s="141">
        <v>5.633161251138779</v>
      </c>
      <c r="BZ32" s="141">
        <v>22.62569832402235</v>
      </c>
      <c r="CA32" s="141">
        <v>16.200951248513675</v>
      </c>
      <c r="CB32" s="141">
        <v>19.344063164287885</v>
      </c>
      <c r="CC32" s="132">
        <v>0</v>
      </c>
      <c r="CD32" s="132">
        <v>0</v>
      </c>
      <c r="CE32" s="132">
        <v>0</v>
      </c>
    </row>
    <row r="33" spans="1:83" ht="27.75" customHeight="1">
      <c r="A33" s="4">
        <v>24</v>
      </c>
      <c r="B33" s="134" t="s">
        <v>52</v>
      </c>
      <c r="C33" s="139">
        <v>3960</v>
      </c>
      <c r="D33" s="139">
        <v>4143</v>
      </c>
      <c r="E33" s="139">
        <v>8103</v>
      </c>
      <c r="F33" s="140">
        <v>2462</v>
      </c>
      <c r="G33" s="140">
        <v>2967</v>
      </c>
      <c r="H33" s="140">
        <v>5429</v>
      </c>
      <c r="I33" s="140">
        <v>495</v>
      </c>
      <c r="J33" s="140">
        <v>329</v>
      </c>
      <c r="K33" s="140">
        <v>824</v>
      </c>
      <c r="L33" s="139">
        <v>1003</v>
      </c>
      <c r="M33" s="139">
        <v>847</v>
      </c>
      <c r="N33" s="140">
        <v>1850</v>
      </c>
      <c r="O33" s="148"/>
      <c r="P33" s="148"/>
      <c r="Q33" s="147">
        <v>0</v>
      </c>
      <c r="R33" s="141">
        <v>62.17171717171717</v>
      </c>
      <c r="S33" s="141">
        <v>71.61477190441708</v>
      </c>
      <c r="T33" s="141">
        <v>66.99987658891769</v>
      </c>
      <c r="U33" s="141">
        <v>12.5</v>
      </c>
      <c r="V33" s="141">
        <v>7.9411054791214095</v>
      </c>
      <c r="W33" s="141">
        <v>10.169073182771813</v>
      </c>
      <c r="X33" s="141">
        <v>25.328282828282827</v>
      </c>
      <c r="Y33" s="141">
        <v>20.444122616461502</v>
      </c>
      <c r="Z33" s="141">
        <v>22.831050228310502</v>
      </c>
      <c r="AA33" s="132">
        <v>0</v>
      </c>
      <c r="AB33" s="132">
        <v>0</v>
      </c>
      <c r="AC33" s="132">
        <v>0</v>
      </c>
      <c r="AD33" s="148">
        <v>0</v>
      </c>
      <c r="AE33" s="148">
        <v>0</v>
      </c>
      <c r="AF33" s="148">
        <v>0</v>
      </c>
      <c r="AG33" s="147"/>
      <c r="AH33" s="147"/>
      <c r="AI33" s="147">
        <v>0</v>
      </c>
      <c r="AJ33" s="147"/>
      <c r="AK33" s="147"/>
      <c r="AL33" s="147">
        <v>0</v>
      </c>
      <c r="AM33" s="148"/>
      <c r="AN33" s="148"/>
      <c r="AO33" s="147">
        <v>0</v>
      </c>
      <c r="AP33" s="148"/>
      <c r="AQ33" s="148"/>
      <c r="AR33" s="147"/>
      <c r="AS33" s="132" t="s">
        <v>101</v>
      </c>
      <c r="AT33" s="132" t="s">
        <v>101</v>
      </c>
      <c r="AU33" s="132" t="s">
        <v>101</v>
      </c>
      <c r="AV33" s="132" t="s">
        <v>101</v>
      </c>
      <c r="AW33" s="132" t="s">
        <v>101</v>
      </c>
      <c r="AX33" s="132" t="s">
        <v>101</v>
      </c>
      <c r="AY33" s="132" t="s">
        <v>101</v>
      </c>
      <c r="AZ33" s="132" t="s">
        <v>101</v>
      </c>
      <c r="BA33" s="132" t="s">
        <v>101</v>
      </c>
      <c r="BB33" s="132" t="s">
        <v>101</v>
      </c>
      <c r="BC33" s="132" t="s">
        <v>101</v>
      </c>
      <c r="BD33" s="132" t="s">
        <v>101</v>
      </c>
      <c r="BE33" s="139">
        <v>3601</v>
      </c>
      <c r="BF33" s="139">
        <v>3819</v>
      </c>
      <c r="BG33" s="139">
        <v>7420</v>
      </c>
      <c r="BH33" s="140">
        <v>2389</v>
      </c>
      <c r="BI33" s="140">
        <v>2851</v>
      </c>
      <c r="BJ33" s="140">
        <v>5240</v>
      </c>
      <c r="BK33" s="140">
        <v>322</v>
      </c>
      <c r="BL33" s="140">
        <v>178</v>
      </c>
      <c r="BM33" s="140">
        <v>500</v>
      </c>
      <c r="BN33" s="139">
        <v>890</v>
      </c>
      <c r="BO33" s="139">
        <v>790</v>
      </c>
      <c r="BP33" s="140">
        <v>1680</v>
      </c>
      <c r="BQ33" s="148"/>
      <c r="BR33" s="148"/>
      <c r="BS33" s="147">
        <v>0</v>
      </c>
      <c r="BT33" s="141">
        <v>66.34268258816995</v>
      </c>
      <c r="BU33" s="141">
        <v>74.65305053678973</v>
      </c>
      <c r="BV33" s="141">
        <v>70.61994609164421</v>
      </c>
      <c r="BW33" s="141">
        <v>8.941960566509303</v>
      </c>
      <c r="BX33" s="141">
        <v>4.660905996334119</v>
      </c>
      <c r="BY33" s="141">
        <v>6.738544474393531</v>
      </c>
      <c r="BZ33" s="141">
        <v>24.715356845320745</v>
      </c>
      <c r="CA33" s="141">
        <v>20.686043466876146</v>
      </c>
      <c r="CB33" s="141">
        <v>22.641509433962263</v>
      </c>
      <c r="CC33" s="132">
        <v>0</v>
      </c>
      <c r="CD33" s="132">
        <v>0</v>
      </c>
      <c r="CE33" s="132">
        <v>0</v>
      </c>
    </row>
    <row r="34" spans="1:83" ht="31.5" customHeight="1">
      <c r="A34" s="4">
        <v>25</v>
      </c>
      <c r="B34" s="134" t="s">
        <v>53</v>
      </c>
      <c r="C34" s="139">
        <v>93876</v>
      </c>
      <c r="D34" s="139">
        <v>95358</v>
      </c>
      <c r="E34" s="139">
        <v>190086</v>
      </c>
      <c r="F34" s="140">
        <v>50419</v>
      </c>
      <c r="G34" s="140">
        <v>71713</v>
      </c>
      <c r="H34" s="140">
        <v>122132</v>
      </c>
      <c r="I34" s="140">
        <v>11831</v>
      </c>
      <c r="J34" s="140">
        <v>4946</v>
      </c>
      <c r="K34" s="140">
        <v>16777</v>
      </c>
      <c r="L34" s="139">
        <v>31626</v>
      </c>
      <c r="M34" s="139">
        <v>18699</v>
      </c>
      <c r="N34" s="140">
        <v>50325</v>
      </c>
      <c r="O34" s="148"/>
      <c r="P34" s="148"/>
      <c r="Q34" s="147"/>
      <c r="R34" s="141">
        <v>53.70808300311049</v>
      </c>
      <c r="S34" s="141">
        <v>75.20396820403113</v>
      </c>
      <c r="T34" s="141">
        <v>64.25091800553434</v>
      </c>
      <c r="U34" s="141">
        <v>12.602795176615961</v>
      </c>
      <c r="V34" s="141">
        <v>5.1867698567503515</v>
      </c>
      <c r="W34" s="141">
        <v>8.82600507138874</v>
      </c>
      <c r="X34" s="141">
        <v>33.689121820273556</v>
      </c>
      <c r="Y34" s="141">
        <v>19.609261939218523</v>
      </c>
      <c r="Z34" s="141">
        <v>26.47485874814558</v>
      </c>
      <c r="AA34" s="132">
        <v>0</v>
      </c>
      <c r="AB34" s="132">
        <v>0</v>
      </c>
      <c r="AC34" s="132">
        <v>0</v>
      </c>
      <c r="AD34" s="139">
        <v>10209</v>
      </c>
      <c r="AE34" s="139">
        <v>9682</v>
      </c>
      <c r="AF34" s="139">
        <v>19891</v>
      </c>
      <c r="AG34" s="140">
        <v>7111</v>
      </c>
      <c r="AH34" s="140">
        <v>8211</v>
      </c>
      <c r="AI34" s="140">
        <v>15322</v>
      </c>
      <c r="AJ34" s="140">
        <v>824</v>
      </c>
      <c r="AK34" s="140">
        <v>255</v>
      </c>
      <c r="AL34" s="140">
        <v>1079</v>
      </c>
      <c r="AM34" s="139">
        <v>2274</v>
      </c>
      <c r="AN34" s="139">
        <v>1181</v>
      </c>
      <c r="AO34" s="140">
        <v>3455</v>
      </c>
      <c r="AP34" s="148"/>
      <c r="AQ34" s="148"/>
      <c r="AR34" s="147"/>
      <c r="AS34" s="141">
        <v>69.65422666274856</v>
      </c>
      <c r="AT34" s="141">
        <v>84.80685808717207</v>
      </c>
      <c r="AU34" s="141">
        <v>77.02981247800513</v>
      </c>
      <c r="AV34" s="141">
        <v>8.071309628758938</v>
      </c>
      <c r="AW34" s="141">
        <v>2.6337533567444744</v>
      </c>
      <c r="AX34" s="141">
        <v>5.424563873108441</v>
      </c>
      <c r="AY34" s="141">
        <v>22.274463708492505</v>
      </c>
      <c r="AZ34" s="141">
        <v>12.197892997314606</v>
      </c>
      <c r="BA34" s="141">
        <v>17.369664672464936</v>
      </c>
      <c r="BB34" s="132">
        <v>0</v>
      </c>
      <c r="BC34" s="132">
        <v>0</v>
      </c>
      <c r="BD34" s="132">
        <v>0</v>
      </c>
      <c r="BE34" s="139">
        <v>10009</v>
      </c>
      <c r="BF34" s="139">
        <v>9035</v>
      </c>
      <c r="BG34" s="139">
        <v>19044</v>
      </c>
      <c r="BH34" s="140">
        <v>7353</v>
      </c>
      <c r="BI34" s="140">
        <v>7625</v>
      </c>
      <c r="BJ34" s="140">
        <v>14978</v>
      </c>
      <c r="BK34" s="140">
        <v>628</v>
      </c>
      <c r="BL34" s="140">
        <v>242</v>
      </c>
      <c r="BM34" s="140">
        <v>870</v>
      </c>
      <c r="BN34" s="139">
        <v>1994</v>
      </c>
      <c r="BO34" s="139">
        <v>1142</v>
      </c>
      <c r="BP34" s="140">
        <v>3136</v>
      </c>
      <c r="BQ34" s="148"/>
      <c r="BR34" s="148"/>
      <c r="BS34" s="147"/>
      <c r="BT34" s="141">
        <v>73.46388250574482</v>
      </c>
      <c r="BU34" s="141">
        <v>84.39402324294412</v>
      </c>
      <c r="BV34" s="141">
        <v>78.64944339424491</v>
      </c>
      <c r="BW34" s="141">
        <v>6.274353082225996</v>
      </c>
      <c r="BX34" s="141">
        <v>2.6784726065301605</v>
      </c>
      <c r="BY34" s="141">
        <v>4.568367989918085</v>
      </c>
      <c r="BZ34" s="141">
        <v>19.922070136876812</v>
      </c>
      <c r="CA34" s="141">
        <v>12.639734366353073</v>
      </c>
      <c r="CB34" s="141">
        <v>16.46712875446335</v>
      </c>
      <c r="CC34" s="132">
        <v>0</v>
      </c>
      <c r="CD34" s="132">
        <v>0</v>
      </c>
      <c r="CE34" s="132">
        <v>0</v>
      </c>
    </row>
    <row r="35" spans="1:83" ht="30.75" customHeight="1">
      <c r="A35" s="4">
        <v>26</v>
      </c>
      <c r="B35" s="134" t="s">
        <v>54</v>
      </c>
      <c r="C35" s="139">
        <v>118125</v>
      </c>
      <c r="D35" s="139">
        <v>117980</v>
      </c>
      <c r="E35" s="139">
        <v>236105</v>
      </c>
      <c r="F35" s="140">
        <v>80144</v>
      </c>
      <c r="G35" s="140">
        <v>87651</v>
      </c>
      <c r="H35" s="140">
        <v>167795</v>
      </c>
      <c r="I35" s="140">
        <v>10166</v>
      </c>
      <c r="J35" s="140">
        <v>9940</v>
      </c>
      <c r="K35" s="140">
        <v>20106</v>
      </c>
      <c r="L35" s="139">
        <v>15588</v>
      </c>
      <c r="M35" s="139">
        <v>14454</v>
      </c>
      <c r="N35" s="140">
        <v>30042</v>
      </c>
      <c r="O35" s="139">
        <v>4700</v>
      </c>
      <c r="P35" s="139">
        <v>1343</v>
      </c>
      <c r="Q35" s="140">
        <v>6043</v>
      </c>
      <c r="R35" s="141">
        <v>67.84677248677248</v>
      </c>
      <c r="S35" s="141">
        <v>74.2931005255128</v>
      </c>
      <c r="T35" s="141">
        <v>71.06795705300607</v>
      </c>
      <c r="U35" s="141">
        <v>8.606137566137566</v>
      </c>
      <c r="V35" s="141">
        <v>8.425156806238347</v>
      </c>
      <c r="W35" s="141">
        <v>8.515702759365535</v>
      </c>
      <c r="X35" s="141">
        <v>13.196190476190477</v>
      </c>
      <c r="Y35" s="141">
        <v>12.251229021868113</v>
      </c>
      <c r="Z35" s="141">
        <v>12.723999915291925</v>
      </c>
      <c r="AA35" s="141">
        <v>3.9788359788359786</v>
      </c>
      <c r="AB35" s="141">
        <v>1.138328530259366</v>
      </c>
      <c r="AC35" s="141">
        <v>2.5594544799983057</v>
      </c>
      <c r="AD35" s="139">
        <v>24056</v>
      </c>
      <c r="AE35" s="139">
        <v>26506</v>
      </c>
      <c r="AF35" s="139">
        <v>50562</v>
      </c>
      <c r="AG35" s="140">
        <v>17569</v>
      </c>
      <c r="AH35" s="140">
        <v>21400</v>
      </c>
      <c r="AI35" s="140">
        <v>38969</v>
      </c>
      <c r="AJ35" s="140">
        <v>1238</v>
      </c>
      <c r="AK35" s="140">
        <v>1357</v>
      </c>
      <c r="AL35" s="140">
        <v>2595</v>
      </c>
      <c r="AM35" s="139">
        <v>1929</v>
      </c>
      <c r="AN35" s="139">
        <v>1656</v>
      </c>
      <c r="AO35" s="140">
        <v>3585</v>
      </c>
      <c r="AP35" s="139">
        <v>1410</v>
      </c>
      <c r="AQ35" s="139">
        <v>519</v>
      </c>
      <c r="AR35" s="140">
        <v>1929</v>
      </c>
      <c r="AS35" s="141">
        <v>73.03375457266378</v>
      </c>
      <c r="AT35" s="141">
        <v>80.73643703312457</v>
      </c>
      <c r="AU35" s="141">
        <v>77.07171393536647</v>
      </c>
      <c r="AV35" s="141">
        <v>5.1463252411040905</v>
      </c>
      <c r="AW35" s="141">
        <v>5.119595563268694</v>
      </c>
      <c r="AX35" s="141">
        <v>5.132312804082117</v>
      </c>
      <c r="AY35" s="141">
        <v>8.01878949118723</v>
      </c>
      <c r="AZ35" s="141">
        <v>6.2476420433109485</v>
      </c>
      <c r="BA35" s="141">
        <v>7.090304972113445</v>
      </c>
      <c r="BB35" s="141">
        <v>5.8613235783172595</v>
      </c>
      <c r="BC35" s="141">
        <v>1.958047234588395</v>
      </c>
      <c r="BD35" s="141">
        <v>3.8151180728610417</v>
      </c>
      <c r="BE35" s="139">
        <v>69</v>
      </c>
      <c r="BF35" s="139">
        <v>47</v>
      </c>
      <c r="BG35" s="139">
        <v>116</v>
      </c>
      <c r="BH35" s="140">
        <v>47</v>
      </c>
      <c r="BI35" s="140">
        <v>35</v>
      </c>
      <c r="BJ35" s="140">
        <v>82</v>
      </c>
      <c r="BK35" s="140">
        <v>3</v>
      </c>
      <c r="BL35" s="140">
        <v>4</v>
      </c>
      <c r="BM35" s="140">
        <v>7</v>
      </c>
      <c r="BN35" s="139">
        <v>6</v>
      </c>
      <c r="BO35" s="139">
        <v>3</v>
      </c>
      <c r="BP35" s="140">
        <v>9</v>
      </c>
      <c r="BQ35" s="139">
        <v>0</v>
      </c>
      <c r="BR35" s="139">
        <v>0</v>
      </c>
      <c r="BS35" s="140">
        <v>0</v>
      </c>
      <c r="BT35" s="141">
        <v>68.11594202898551</v>
      </c>
      <c r="BU35" s="141">
        <v>74.46808510638299</v>
      </c>
      <c r="BV35" s="141">
        <v>70.6896551724138</v>
      </c>
      <c r="BW35" s="141">
        <v>4.347826086956522</v>
      </c>
      <c r="BX35" s="141">
        <v>8.51063829787234</v>
      </c>
      <c r="BY35" s="141">
        <v>6.03448275862069</v>
      </c>
      <c r="BZ35" s="141">
        <v>8.695652173913045</v>
      </c>
      <c r="CA35" s="141">
        <v>6.382978723404256</v>
      </c>
      <c r="CB35" s="141">
        <v>7.758620689655173</v>
      </c>
      <c r="CC35" s="141">
        <v>0</v>
      </c>
      <c r="CD35" s="141">
        <v>0</v>
      </c>
      <c r="CE35" s="141">
        <v>0</v>
      </c>
    </row>
    <row r="36" spans="1:83" ht="33.75" customHeight="1">
      <c r="A36" s="4">
        <v>27</v>
      </c>
      <c r="B36" s="134" t="s">
        <v>55</v>
      </c>
      <c r="C36" s="139">
        <v>350950</v>
      </c>
      <c r="D36" s="139">
        <v>217405</v>
      </c>
      <c r="E36" s="139">
        <v>568355</v>
      </c>
      <c r="F36" s="147"/>
      <c r="G36" s="147"/>
      <c r="H36" s="147">
        <v>0</v>
      </c>
      <c r="I36" s="147"/>
      <c r="J36" s="147"/>
      <c r="K36" s="147">
        <v>0</v>
      </c>
      <c r="L36" s="148"/>
      <c r="M36" s="148"/>
      <c r="N36" s="147">
        <v>0</v>
      </c>
      <c r="O36" s="148"/>
      <c r="P36" s="148"/>
      <c r="Q36" s="147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9">
        <v>53701</v>
      </c>
      <c r="AE36" s="139">
        <v>30020</v>
      </c>
      <c r="AF36" s="139">
        <v>83721</v>
      </c>
      <c r="AG36" s="147"/>
      <c r="AH36" s="147"/>
      <c r="AI36" s="147">
        <v>0</v>
      </c>
      <c r="AJ36" s="147"/>
      <c r="AK36" s="147"/>
      <c r="AL36" s="147">
        <v>0</v>
      </c>
      <c r="AM36" s="148"/>
      <c r="AN36" s="148"/>
      <c r="AO36" s="147">
        <v>0</v>
      </c>
      <c r="AP36" s="148"/>
      <c r="AQ36" s="148"/>
      <c r="AR36" s="147"/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2">
        <v>0</v>
      </c>
      <c r="AY36" s="132">
        <v>0</v>
      </c>
      <c r="AZ36" s="132">
        <v>0</v>
      </c>
      <c r="BA36" s="132">
        <v>0</v>
      </c>
      <c r="BB36" s="132">
        <v>0</v>
      </c>
      <c r="BC36" s="132">
        <v>0</v>
      </c>
      <c r="BD36" s="132">
        <v>0</v>
      </c>
      <c r="BE36" s="139">
        <v>38166</v>
      </c>
      <c r="BF36" s="139">
        <v>21194</v>
      </c>
      <c r="BG36" s="139">
        <v>59360</v>
      </c>
      <c r="BH36" s="147"/>
      <c r="BI36" s="147"/>
      <c r="BJ36" s="147">
        <v>0</v>
      </c>
      <c r="BK36" s="147"/>
      <c r="BL36" s="147"/>
      <c r="BM36" s="147">
        <v>0</v>
      </c>
      <c r="BN36" s="148"/>
      <c r="BO36" s="148"/>
      <c r="BP36" s="147">
        <v>0</v>
      </c>
      <c r="BQ36" s="148"/>
      <c r="BR36" s="148"/>
      <c r="BS36" s="147">
        <v>0</v>
      </c>
      <c r="BT36" s="132">
        <v>0</v>
      </c>
      <c r="BU36" s="132">
        <v>0</v>
      </c>
      <c r="BV36" s="132">
        <v>0</v>
      </c>
      <c r="BW36" s="132">
        <v>0</v>
      </c>
      <c r="BX36" s="132">
        <v>0</v>
      </c>
      <c r="BY36" s="132">
        <v>0</v>
      </c>
      <c r="BZ36" s="132">
        <v>0</v>
      </c>
      <c r="CA36" s="132">
        <v>0</v>
      </c>
      <c r="CB36" s="132">
        <v>0</v>
      </c>
      <c r="CC36" s="132">
        <v>0</v>
      </c>
      <c r="CD36" s="132">
        <v>0</v>
      </c>
      <c r="CE36" s="132">
        <v>0</v>
      </c>
    </row>
    <row r="37" spans="1:83" ht="28.5" customHeight="1">
      <c r="A37" s="4">
        <v>28</v>
      </c>
      <c r="B37" s="134" t="s">
        <v>56</v>
      </c>
      <c r="C37" s="139">
        <v>312888</v>
      </c>
      <c r="D37" s="139">
        <v>382184</v>
      </c>
      <c r="E37" s="139">
        <v>695072</v>
      </c>
      <c r="F37" s="140">
        <v>4493</v>
      </c>
      <c r="G37" s="140">
        <v>7064</v>
      </c>
      <c r="H37" s="140">
        <v>11557</v>
      </c>
      <c r="I37" s="140">
        <v>62357</v>
      </c>
      <c r="J37" s="140">
        <v>91322</v>
      </c>
      <c r="K37" s="140">
        <v>153679</v>
      </c>
      <c r="L37" s="139">
        <v>192260</v>
      </c>
      <c r="M37" s="139">
        <v>237439</v>
      </c>
      <c r="N37" s="140">
        <v>429699</v>
      </c>
      <c r="O37" s="139">
        <v>32633</v>
      </c>
      <c r="P37" s="139">
        <v>28190</v>
      </c>
      <c r="Q37" s="140">
        <v>60823</v>
      </c>
      <c r="R37" s="141">
        <v>1.435977090844008</v>
      </c>
      <c r="S37" s="141">
        <v>1.8483243673204528</v>
      </c>
      <c r="T37" s="141">
        <v>1.6627054463422495</v>
      </c>
      <c r="U37" s="141">
        <v>19.929495538339598</v>
      </c>
      <c r="V37" s="141">
        <v>23.894773198250057</v>
      </c>
      <c r="W37" s="141">
        <v>22.10979581971364</v>
      </c>
      <c r="X37" s="141">
        <v>61.446907519623636</v>
      </c>
      <c r="Y37" s="141">
        <v>62.12688129278044</v>
      </c>
      <c r="Z37" s="141">
        <v>61.82078978868376</v>
      </c>
      <c r="AA37" s="141">
        <v>10.429610595484647</v>
      </c>
      <c r="AB37" s="141">
        <v>7.376028300504469</v>
      </c>
      <c r="AC37" s="141">
        <v>8.750604253947792</v>
      </c>
      <c r="AD37" s="139">
        <v>63605</v>
      </c>
      <c r="AE37" s="139">
        <v>81926</v>
      </c>
      <c r="AF37" s="139">
        <v>145531</v>
      </c>
      <c r="AG37" s="140">
        <v>1626</v>
      </c>
      <c r="AH37" s="140">
        <v>2489</v>
      </c>
      <c r="AI37" s="140">
        <v>4115</v>
      </c>
      <c r="AJ37" s="140">
        <v>14882</v>
      </c>
      <c r="AK37" s="140">
        <v>20883</v>
      </c>
      <c r="AL37" s="140">
        <v>35765</v>
      </c>
      <c r="AM37" s="139">
        <v>32278</v>
      </c>
      <c r="AN37" s="139">
        <v>44132</v>
      </c>
      <c r="AO37" s="140">
        <v>76410</v>
      </c>
      <c r="AP37" s="139">
        <v>8568</v>
      </c>
      <c r="AQ37" s="139">
        <v>8997</v>
      </c>
      <c r="AR37" s="140">
        <v>17565</v>
      </c>
      <c r="AS37" s="141">
        <v>2.556402798522129</v>
      </c>
      <c r="AT37" s="141">
        <v>3.0381075604814103</v>
      </c>
      <c r="AU37" s="141">
        <v>2.8275762552308445</v>
      </c>
      <c r="AV37" s="141">
        <v>23.397531640594295</v>
      </c>
      <c r="AW37" s="141">
        <v>25.49007641041916</v>
      </c>
      <c r="AX37" s="141">
        <v>24.575519992304045</v>
      </c>
      <c r="AY37" s="141">
        <v>50.7475827372062</v>
      </c>
      <c r="AZ37" s="141">
        <v>53.8681248931963</v>
      </c>
      <c r="BA37" s="141">
        <v>52.50427743917104</v>
      </c>
      <c r="BB37" s="141">
        <v>13.470639100699632</v>
      </c>
      <c r="BC37" s="141">
        <v>10.981861680052731</v>
      </c>
      <c r="BD37" s="141">
        <v>12.069593419958634</v>
      </c>
      <c r="BE37" s="139">
        <v>2202</v>
      </c>
      <c r="BF37" s="139">
        <v>2042</v>
      </c>
      <c r="BG37" s="139">
        <v>4244</v>
      </c>
      <c r="BH37" s="140">
        <v>29</v>
      </c>
      <c r="BI37" s="140">
        <v>40</v>
      </c>
      <c r="BJ37" s="140">
        <v>69</v>
      </c>
      <c r="BK37" s="140">
        <v>501</v>
      </c>
      <c r="BL37" s="140">
        <v>479</v>
      </c>
      <c r="BM37" s="140">
        <v>980</v>
      </c>
      <c r="BN37" s="139">
        <v>1308</v>
      </c>
      <c r="BO37" s="139">
        <v>1222</v>
      </c>
      <c r="BP37" s="140">
        <v>2530</v>
      </c>
      <c r="BQ37" s="139">
        <v>181</v>
      </c>
      <c r="BR37" s="139">
        <v>150</v>
      </c>
      <c r="BS37" s="140">
        <v>331</v>
      </c>
      <c r="BT37" s="141">
        <v>1.3169845594913716</v>
      </c>
      <c r="BU37" s="141">
        <v>1.958863858961802</v>
      </c>
      <c r="BV37" s="141">
        <v>1.6258246936852028</v>
      </c>
      <c r="BW37" s="141">
        <v>22.752043596730246</v>
      </c>
      <c r="BX37" s="141">
        <v>23.45739471106758</v>
      </c>
      <c r="BY37" s="141">
        <v>23.091423185673893</v>
      </c>
      <c r="BZ37" s="141">
        <v>59.40054495912807</v>
      </c>
      <c r="CA37" s="141">
        <v>59.843290891283054</v>
      </c>
      <c r="CB37" s="141">
        <v>59.613572101790766</v>
      </c>
      <c r="CC37" s="141">
        <v>8.219800181653042</v>
      </c>
      <c r="CD37" s="141">
        <v>7.345739471106757</v>
      </c>
      <c r="CE37" s="141">
        <v>7.799245994344958</v>
      </c>
    </row>
    <row r="38" spans="1:83" ht="27" customHeight="1">
      <c r="A38" s="4">
        <v>29</v>
      </c>
      <c r="B38" s="134" t="s">
        <v>57</v>
      </c>
      <c r="C38" s="139">
        <v>8653</v>
      </c>
      <c r="D38" s="139">
        <v>6307</v>
      </c>
      <c r="E38" s="139">
        <v>14960</v>
      </c>
      <c r="F38" s="147"/>
      <c r="G38" s="147"/>
      <c r="H38" s="147">
        <v>0</v>
      </c>
      <c r="I38" s="147"/>
      <c r="J38" s="147"/>
      <c r="K38" s="147">
        <v>0</v>
      </c>
      <c r="L38" s="148"/>
      <c r="M38" s="148"/>
      <c r="N38" s="147">
        <v>0</v>
      </c>
      <c r="O38" s="148"/>
      <c r="P38" s="148"/>
      <c r="Q38" s="147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9">
        <v>1853</v>
      </c>
      <c r="AE38" s="139">
        <v>1176</v>
      </c>
      <c r="AF38" s="139">
        <v>3029</v>
      </c>
      <c r="AG38" s="147"/>
      <c r="AH38" s="147"/>
      <c r="AI38" s="147">
        <v>0</v>
      </c>
      <c r="AJ38" s="147"/>
      <c r="AK38" s="147"/>
      <c r="AL38" s="147">
        <v>0</v>
      </c>
      <c r="AM38" s="148"/>
      <c r="AN38" s="148"/>
      <c r="AO38" s="147">
        <v>0</v>
      </c>
      <c r="AP38" s="148"/>
      <c r="AQ38" s="148"/>
      <c r="AR38" s="147"/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2">
        <v>0</v>
      </c>
      <c r="AY38" s="132">
        <v>0</v>
      </c>
      <c r="AZ38" s="132">
        <v>0</v>
      </c>
      <c r="BA38" s="132">
        <v>0</v>
      </c>
      <c r="BB38" s="132">
        <v>0</v>
      </c>
      <c r="BC38" s="132">
        <v>0</v>
      </c>
      <c r="BD38" s="132">
        <v>0</v>
      </c>
      <c r="BE38" s="139">
        <v>1709</v>
      </c>
      <c r="BF38" s="139">
        <v>1194</v>
      </c>
      <c r="BG38" s="139">
        <v>2903</v>
      </c>
      <c r="BH38" s="147"/>
      <c r="BI38" s="147"/>
      <c r="BJ38" s="147">
        <v>0</v>
      </c>
      <c r="BK38" s="147"/>
      <c r="BL38" s="147"/>
      <c r="BM38" s="147">
        <v>0</v>
      </c>
      <c r="BN38" s="148"/>
      <c r="BO38" s="148"/>
      <c r="BP38" s="147">
        <v>0</v>
      </c>
      <c r="BQ38" s="148"/>
      <c r="BR38" s="148"/>
      <c r="BS38" s="147">
        <v>0</v>
      </c>
      <c r="BT38" s="132">
        <v>0</v>
      </c>
      <c r="BU38" s="132">
        <v>0</v>
      </c>
      <c r="BV38" s="132">
        <v>0</v>
      </c>
      <c r="BW38" s="132">
        <v>0</v>
      </c>
      <c r="BX38" s="132">
        <v>0</v>
      </c>
      <c r="BY38" s="132">
        <v>0</v>
      </c>
      <c r="BZ38" s="132">
        <v>0</v>
      </c>
      <c r="CA38" s="132">
        <v>0</v>
      </c>
      <c r="CB38" s="132">
        <v>0</v>
      </c>
      <c r="CC38" s="132">
        <v>0</v>
      </c>
      <c r="CD38" s="132">
        <v>0</v>
      </c>
      <c r="CE38" s="132">
        <v>0</v>
      </c>
    </row>
    <row r="39" spans="1:83" ht="45" customHeight="1">
      <c r="A39" s="4">
        <v>30</v>
      </c>
      <c r="B39" s="134" t="s">
        <v>58</v>
      </c>
      <c r="C39" s="139">
        <v>1209182</v>
      </c>
      <c r="D39" s="139">
        <v>1048574</v>
      </c>
      <c r="E39" s="139">
        <v>2257756</v>
      </c>
      <c r="F39" s="140">
        <v>407632</v>
      </c>
      <c r="G39" s="140">
        <v>841119</v>
      </c>
      <c r="H39" s="140">
        <v>1248751</v>
      </c>
      <c r="I39" s="140">
        <v>71759</v>
      </c>
      <c r="J39" s="140">
        <v>19258</v>
      </c>
      <c r="K39" s="140">
        <v>91017</v>
      </c>
      <c r="L39" s="139">
        <v>652213</v>
      </c>
      <c r="M39" s="139">
        <v>158275</v>
      </c>
      <c r="N39" s="140">
        <v>810488</v>
      </c>
      <c r="O39" s="139">
        <v>31439</v>
      </c>
      <c r="P39" s="139">
        <v>29183</v>
      </c>
      <c r="Q39" s="140">
        <v>60622</v>
      </c>
      <c r="R39" s="141">
        <v>33.71138505204345</v>
      </c>
      <c r="S39" s="141">
        <v>80.21551173307749</v>
      </c>
      <c r="T39" s="141">
        <v>55.30938684251088</v>
      </c>
      <c r="U39" s="141">
        <v>5.934507791217534</v>
      </c>
      <c r="V39" s="141">
        <v>1.8365895015516311</v>
      </c>
      <c r="W39" s="141">
        <v>4.031303648401333</v>
      </c>
      <c r="X39" s="141">
        <v>53.938364944235026</v>
      </c>
      <c r="Y39" s="141">
        <v>15.094309033029619</v>
      </c>
      <c r="Z39" s="141">
        <v>35.89794468489952</v>
      </c>
      <c r="AA39" s="141">
        <v>2.600022163743754</v>
      </c>
      <c r="AB39" s="141">
        <v>2.7831130659352605</v>
      </c>
      <c r="AC39" s="141">
        <v>2.68505542671573</v>
      </c>
      <c r="AD39" s="139">
        <v>222191</v>
      </c>
      <c r="AE39" s="139">
        <v>191959</v>
      </c>
      <c r="AF39" s="139">
        <v>414150</v>
      </c>
      <c r="AG39" s="140">
        <v>91097</v>
      </c>
      <c r="AH39" s="140">
        <v>164293</v>
      </c>
      <c r="AI39" s="140">
        <v>255390</v>
      </c>
      <c r="AJ39" s="140">
        <v>9842</v>
      </c>
      <c r="AK39" s="140">
        <v>2049</v>
      </c>
      <c r="AL39" s="140">
        <v>11891</v>
      </c>
      <c r="AM39" s="139">
        <v>106557</v>
      </c>
      <c r="AN39" s="139">
        <v>20559</v>
      </c>
      <c r="AO39" s="140">
        <v>127116</v>
      </c>
      <c r="AP39" s="139">
        <v>5945</v>
      </c>
      <c r="AQ39" s="139">
        <v>4968</v>
      </c>
      <c r="AR39" s="140">
        <v>10913</v>
      </c>
      <c r="AS39" s="141">
        <v>40.99941041716362</v>
      </c>
      <c r="AT39" s="141">
        <v>85.58754734083841</v>
      </c>
      <c r="AU39" s="141">
        <v>61.66606302064469</v>
      </c>
      <c r="AV39" s="141">
        <v>4.429522347889879</v>
      </c>
      <c r="AW39" s="141">
        <v>1.067415437671586</v>
      </c>
      <c r="AX39" s="141">
        <v>2.8711819389110227</v>
      </c>
      <c r="AY39" s="141">
        <v>47.95738801301583</v>
      </c>
      <c r="AZ39" s="141">
        <v>10.71009955250861</v>
      </c>
      <c r="BA39" s="141">
        <v>30.693227091633467</v>
      </c>
      <c r="BB39" s="141">
        <v>2.675625925442525</v>
      </c>
      <c r="BC39" s="141">
        <v>2.5880526570778137</v>
      </c>
      <c r="BD39" s="141">
        <v>2.6350356151152963</v>
      </c>
      <c r="BE39" s="139">
        <v>7722</v>
      </c>
      <c r="BF39" s="139">
        <v>6061</v>
      </c>
      <c r="BG39" s="139">
        <v>13783</v>
      </c>
      <c r="BH39" s="140">
        <v>2786</v>
      </c>
      <c r="BI39" s="140">
        <v>4871</v>
      </c>
      <c r="BJ39" s="140">
        <v>7657</v>
      </c>
      <c r="BK39" s="140">
        <v>492</v>
      </c>
      <c r="BL39" s="140">
        <v>107</v>
      </c>
      <c r="BM39" s="140">
        <v>599</v>
      </c>
      <c r="BN39" s="139">
        <v>4095</v>
      </c>
      <c r="BO39" s="139">
        <v>905</v>
      </c>
      <c r="BP39" s="140">
        <v>5000</v>
      </c>
      <c r="BQ39" s="139">
        <v>114</v>
      </c>
      <c r="BR39" s="139">
        <v>171</v>
      </c>
      <c r="BS39" s="140">
        <v>285</v>
      </c>
      <c r="BT39" s="141">
        <v>36.07873607873608</v>
      </c>
      <c r="BU39" s="141">
        <v>80.36627619204752</v>
      </c>
      <c r="BV39" s="141">
        <v>55.553943263440466</v>
      </c>
      <c r="BW39" s="141">
        <v>6.371406371406372</v>
      </c>
      <c r="BX39" s="141">
        <v>1.7653852499587528</v>
      </c>
      <c r="BY39" s="141">
        <v>4.345933396212725</v>
      </c>
      <c r="BZ39" s="141">
        <v>53.03030303030303</v>
      </c>
      <c r="CA39" s="141">
        <v>14.931529450585712</v>
      </c>
      <c r="CB39" s="141">
        <v>36.27657258942175</v>
      </c>
      <c r="CC39" s="141">
        <v>1.4763014763014763</v>
      </c>
      <c r="CD39" s="141">
        <v>2.8213166144200628</v>
      </c>
      <c r="CE39" s="141">
        <v>2.0677646375970395</v>
      </c>
    </row>
    <row r="40" spans="1:83" ht="30" customHeight="1">
      <c r="A40" s="4">
        <v>31</v>
      </c>
      <c r="B40" s="134" t="s">
        <v>92</v>
      </c>
      <c r="C40" s="139">
        <v>50068</v>
      </c>
      <c r="D40" s="139">
        <v>53121</v>
      </c>
      <c r="E40" s="139">
        <v>103189</v>
      </c>
      <c r="F40" s="140">
        <v>24926</v>
      </c>
      <c r="G40" s="140">
        <v>42915</v>
      </c>
      <c r="H40" s="140">
        <v>67841</v>
      </c>
      <c r="I40" s="140">
        <v>2481</v>
      </c>
      <c r="J40" s="140">
        <v>934</v>
      </c>
      <c r="K40" s="140">
        <v>3415</v>
      </c>
      <c r="L40" s="139">
        <v>22114</v>
      </c>
      <c r="M40" s="139">
        <v>9276</v>
      </c>
      <c r="N40" s="140">
        <v>31390</v>
      </c>
      <c r="O40" s="148"/>
      <c r="P40" s="148"/>
      <c r="Q40" s="147">
        <v>0</v>
      </c>
      <c r="R40" s="141">
        <v>49.784293361029</v>
      </c>
      <c r="S40" s="141">
        <v>80.78725927599254</v>
      </c>
      <c r="T40" s="141">
        <v>65.744410741455</v>
      </c>
      <c r="U40" s="141">
        <v>4.955260845250459</v>
      </c>
      <c r="V40" s="141">
        <v>1.7582500329436568</v>
      </c>
      <c r="W40" s="141">
        <v>3.3094612797875738</v>
      </c>
      <c r="X40" s="141">
        <v>44.16793161300631</v>
      </c>
      <c r="Y40" s="141">
        <v>17.462020669791606</v>
      </c>
      <c r="Z40" s="141">
        <v>30.41990909883805</v>
      </c>
      <c r="AA40" s="132">
        <v>0</v>
      </c>
      <c r="AB40" s="132">
        <v>0</v>
      </c>
      <c r="AC40" s="132">
        <v>0</v>
      </c>
      <c r="AD40" s="139">
        <v>9374</v>
      </c>
      <c r="AE40" s="139">
        <v>8773</v>
      </c>
      <c r="AF40" s="139">
        <v>18147</v>
      </c>
      <c r="AG40" s="140">
        <v>5709</v>
      </c>
      <c r="AH40" s="140">
        <v>7736</v>
      </c>
      <c r="AI40" s="140">
        <v>13445</v>
      </c>
      <c r="AJ40" s="140">
        <v>337</v>
      </c>
      <c r="AK40" s="140">
        <v>78</v>
      </c>
      <c r="AL40" s="140">
        <v>415</v>
      </c>
      <c r="AM40" s="139">
        <v>3170</v>
      </c>
      <c r="AN40" s="139">
        <v>958</v>
      </c>
      <c r="AO40" s="140">
        <v>4128</v>
      </c>
      <c r="AP40" s="148"/>
      <c r="AQ40" s="148"/>
      <c r="AR40" s="147"/>
      <c r="AS40" s="141">
        <v>60.90249626626841</v>
      </c>
      <c r="AT40" s="141">
        <v>88.17964208366578</v>
      </c>
      <c r="AU40" s="141">
        <v>74.08938116493084</v>
      </c>
      <c r="AV40" s="141">
        <v>3.5950501386814597</v>
      </c>
      <c r="AW40" s="141">
        <v>0.8890915308332383</v>
      </c>
      <c r="AX40" s="141">
        <v>2.2868793740012126</v>
      </c>
      <c r="AY40" s="141">
        <v>33.816940473650526</v>
      </c>
      <c r="AZ40" s="141">
        <v>10.919867776131312</v>
      </c>
      <c r="BA40" s="141">
        <v>22.747561580426517</v>
      </c>
      <c r="BB40" s="132">
        <v>0</v>
      </c>
      <c r="BC40" s="132">
        <v>0</v>
      </c>
      <c r="BD40" s="132">
        <v>0</v>
      </c>
      <c r="BE40" s="139">
        <v>1800</v>
      </c>
      <c r="BF40" s="139">
        <v>2180</v>
      </c>
      <c r="BG40" s="139">
        <v>3980</v>
      </c>
      <c r="BH40" s="140">
        <v>1087</v>
      </c>
      <c r="BI40" s="140">
        <v>1911</v>
      </c>
      <c r="BJ40" s="140">
        <v>2998</v>
      </c>
      <c r="BK40" s="140">
        <v>41</v>
      </c>
      <c r="BL40" s="140">
        <v>13</v>
      </c>
      <c r="BM40" s="140">
        <v>54</v>
      </c>
      <c r="BN40" s="139">
        <v>648</v>
      </c>
      <c r="BO40" s="139">
        <v>257</v>
      </c>
      <c r="BP40" s="140">
        <v>905</v>
      </c>
      <c r="BQ40" s="148"/>
      <c r="BR40" s="148"/>
      <c r="BS40" s="147">
        <v>0</v>
      </c>
      <c r="BT40" s="141">
        <v>60.388888888888886</v>
      </c>
      <c r="BU40" s="141">
        <v>87.66055045871559</v>
      </c>
      <c r="BV40" s="141">
        <v>75.32663316582915</v>
      </c>
      <c r="BW40" s="141">
        <v>2.2777777777777777</v>
      </c>
      <c r="BX40" s="141">
        <v>0.5963302752293578</v>
      </c>
      <c r="BY40" s="141">
        <v>1.35678391959799</v>
      </c>
      <c r="BZ40" s="141">
        <v>36</v>
      </c>
      <c r="CA40" s="141">
        <v>11.788990825688073</v>
      </c>
      <c r="CB40" s="141">
        <v>22.738693467336685</v>
      </c>
      <c r="CC40" s="132">
        <v>0</v>
      </c>
      <c r="CD40" s="132">
        <v>0</v>
      </c>
      <c r="CE40" s="132">
        <v>0</v>
      </c>
    </row>
    <row r="41" spans="1:83" ht="34.5" customHeight="1">
      <c r="A41" s="4">
        <v>32</v>
      </c>
      <c r="B41" s="134" t="s">
        <v>59</v>
      </c>
      <c r="C41" s="139">
        <v>258059</v>
      </c>
      <c r="D41" s="139">
        <v>220580</v>
      </c>
      <c r="E41" s="139">
        <v>478639</v>
      </c>
      <c r="F41" s="147"/>
      <c r="G41" s="147"/>
      <c r="H41" s="147">
        <v>0</v>
      </c>
      <c r="I41" s="147"/>
      <c r="J41" s="147"/>
      <c r="K41" s="147">
        <v>0</v>
      </c>
      <c r="L41" s="148"/>
      <c r="M41" s="148"/>
      <c r="N41" s="147">
        <v>0</v>
      </c>
      <c r="O41" s="148"/>
      <c r="P41" s="148"/>
      <c r="Q41" s="147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132">
        <v>0</v>
      </c>
      <c r="AC41" s="132">
        <v>0</v>
      </c>
      <c r="AD41" s="139">
        <v>0</v>
      </c>
      <c r="AE41" s="139">
        <v>0</v>
      </c>
      <c r="AF41" s="139">
        <v>0</v>
      </c>
      <c r="AG41" s="147"/>
      <c r="AH41" s="147"/>
      <c r="AI41" s="147">
        <v>0</v>
      </c>
      <c r="AJ41" s="147"/>
      <c r="AK41" s="147"/>
      <c r="AL41" s="147">
        <v>0</v>
      </c>
      <c r="AM41" s="148"/>
      <c r="AN41" s="148"/>
      <c r="AO41" s="147">
        <v>0</v>
      </c>
      <c r="AP41" s="148"/>
      <c r="AQ41" s="148"/>
      <c r="AR41" s="147"/>
      <c r="AS41" s="132" t="s">
        <v>101</v>
      </c>
      <c r="AT41" s="132" t="s">
        <v>101</v>
      </c>
      <c r="AU41" s="132" t="s">
        <v>101</v>
      </c>
      <c r="AV41" s="132" t="s">
        <v>101</v>
      </c>
      <c r="AW41" s="132" t="s">
        <v>101</v>
      </c>
      <c r="AX41" s="132" t="s">
        <v>101</v>
      </c>
      <c r="AY41" s="132" t="s">
        <v>101</v>
      </c>
      <c r="AZ41" s="132" t="s">
        <v>101</v>
      </c>
      <c r="BA41" s="132" t="s">
        <v>101</v>
      </c>
      <c r="BB41" s="132" t="s">
        <v>101</v>
      </c>
      <c r="BC41" s="132" t="s">
        <v>101</v>
      </c>
      <c r="BD41" s="132" t="s">
        <v>101</v>
      </c>
      <c r="BE41" s="139">
        <v>0</v>
      </c>
      <c r="BF41" s="139">
        <v>0</v>
      </c>
      <c r="BG41" s="139">
        <v>0</v>
      </c>
      <c r="BH41" s="147"/>
      <c r="BI41" s="147"/>
      <c r="BJ41" s="147">
        <v>0</v>
      </c>
      <c r="BK41" s="147"/>
      <c r="BL41" s="147"/>
      <c r="BM41" s="147">
        <v>0</v>
      </c>
      <c r="BN41" s="148"/>
      <c r="BO41" s="148"/>
      <c r="BP41" s="147">
        <v>0</v>
      </c>
      <c r="BQ41" s="148"/>
      <c r="BR41" s="148"/>
      <c r="BS41" s="147">
        <v>0</v>
      </c>
      <c r="BT41" s="132" t="s">
        <v>101</v>
      </c>
      <c r="BU41" s="132" t="s">
        <v>101</v>
      </c>
      <c r="BV41" s="132" t="s">
        <v>101</v>
      </c>
      <c r="BW41" s="132" t="s">
        <v>101</v>
      </c>
      <c r="BX41" s="132" t="s">
        <v>101</v>
      </c>
      <c r="BY41" s="132" t="s">
        <v>101</v>
      </c>
      <c r="BZ41" s="132" t="s">
        <v>101</v>
      </c>
      <c r="CA41" s="132" t="s">
        <v>101</v>
      </c>
      <c r="CB41" s="132" t="s">
        <v>101</v>
      </c>
      <c r="CC41" s="132" t="s">
        <v>101</v>
      </c>
      <c r="CD41" s="132" t="s">
        <v>101</v>
      </c>
      <c r="CE41" s="132" t="s">
        <v>101</v>
      </c>
    </row>
    <row r="42" spans="1:83" ht="30" customHeight="1">
      <c r="A42" s="4">
        <v>33</v>
      </c>
      <c r="B42" s="134" t="s">
        <v>60</v>
      </c>
      <c r="C42" s="139">
        <v>1671</v>
      </c>
      <c r="D42" s="139">
        <v>480</v>
      </c>
      <c r="E42" s="139">
        <v>2151</v>
      </c>
      <c r="F42" s="147"/>
      <c r="G42" s="147"/>
      <c r="H42" s="147">
        <v>0</v>
      </c>
      <c r="I42" s="147"/>
      <c r="J42" s="147"/>
      <c r="K42" s="147">
        <v>0</v>
      </c>
      <c r="L42" s="148"/>
      <c r="M42" s="148"/>
      <c r="N42" s="147">
        <v>0</v>
      </c>
      <c r="O42" s="148"/>
      <c r="P42" s="148"/>
      <c r="Q42" s="147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48">
        <v>0</v>
      </c>
      <c r="AE42" s="148">
        <v>0</v>
      </c>
      <c r="AF42" s="148">
        <v>0</v>
      </c>
      <c r="AG42" s="147"/>
      <c r="AH42" s="147"/>
      <c r="AI42" s="147">
        <v>0</v>
      </c>
      <c r="AJ42" s="147"/>
      <c r="AK42" s="147"/>
      <c r="AL42" s="147">
        <v>0</v>
      </c>
      <c r="AM42" s="148"/>
      <c r="AN42" s="148"/>
      <c r="AO42" s="147">
        <v>0</v>
      </c>
      <c r="AP42" s="148"/>
      <c r="AQ42" s="148"/>
      <c r="AR42" s="147"/>
      <c r="AS42" s="132" t="s">
        <v>101</v>
      </c>
      <c r="AT42" s="132" t="s">
        <v>101</v>
      </c>
      <c r="AU42" s="132" t="s">
        <v>101</v>
      </c>
      <c r="AV42" s="132" t="s">
        <v>101</v>
      </c>
      <c r="AW42" s="132" t="s">
        <v>101</v>
      </c>
      <c r="AX42" s="132" t="s">
        <v>101</v>
      </c>
      <c r="AY42" s="132" t="s">
        <v>101</v>
      </c>
      <c r="AZ42" s="132" t="s">
        <v>101</v>
      </c>
      <c r="BA42" s="132" t="s">
        <v>101</v>
      </c>
      <c r="BB42" s="132" t="s">
        <v>101</v>
      </c>
      <c r="BC42" s="132" t="s">
        <v>101</v>
      </c>
      <c r="BD42" s="132" t="s">
        <v>101</v>
      </c>
      <c r="BE42" s="148">
        <v>0</v>
      </c>
      <c r="BF42" s="148">
        <v>0</v>
      </c>
      <c r="BG42" s="148">
        <v>0</v>
      </c>
      <c r="BH42" s="147"/>
      <c r="BI42" s="147"/>
      <c r="BJ42" s="147">
        <v>0</v>
      </c>
      <c r="BK42" s="147"/>
      <c r="BL42" s="147"/>
      <c r="BM42" s="147">
        <v>0</v>
      </c>
      <c r="BN42" s="148"/>
      <c r="BO42" s="148"/>
      <c r="BP42" s="147">
        <v>0</v>
      </c>
      <c r="BQ42" s="148"/>
      <c r="BR42" s="148"/>
      <c r="BS42" s="147">
        <v>0</v>
      </c>
      <c r="BT42" s="132" t="s">
        <v>101</v>
      </c>
      <c r="BU42" s="132" t="s">
        <v>101</v>
      </c>
      <c r="BV42" s="132" t="s">
        <v>101</v>
      </c>
      <c r="BW42" s="132" t="s">
        <v>101</v>
      </c>
      <c r="BX42" s="132" t="s">
        <v>101</v>
      </c>
      <c r="BY42" s="132" t="s">
        <v>101</v>
      </c>
      <c r="BZ42" s="132" t="s">
        <v>101</v>
      </c>
      <c r="CA42" s="132" t="s">
        <v>101</v>
      </c>
      <c r="CB42" s="132" t="s">
        <v>101</v>
      </c>
      <c r="CC42" s="132" t="s">
        <v>101</v>
      </c>
      <c r="CD42" s="132" t="s">
        <v>101</v>
      </c>
      <c r="CE42" s="132" t="s">
        <v>101</v>
      </c>
    </row>
    <row r="43" spans="1:83" s="126" customFormat="1" ht="19.5" customHeight="1">
      <c r="A43" s="203" t="s">
        <v>7</v>
      </c>
      <c r="B43" s="204"/>
      <c r="C43" s="50">
        <f aca="true" t="shared" si="0" ref="C43:Q43">SUM(C9:C42)</f>
        <v>5199631</v>
      </c>
      <c r="D43" s="50">
        <f t="shared" si="0"/>
        <v>4536532</v>
      </c>
      <c r="E43" s="50">
        <f t="shared" si="0"/>
        <v>9737015</v>
      </c>
      <c r="F43" s="50">
        <f t="shared" si="0"/>
        <v>1181289</v>
      </c>
      <c r="G43" s="50">
        <f t="shared" si="0"/>
        <v>1829157</v>
      </c>
      <c r="H43" s="50">
        <f t="shared" si="0"/>
        <v>3010446</v>
      </c>
      <c r="I43" s="50">
        <f t="shared" si="0"/>
        <v>735862</v>
      </c>
      <c r="J43" s="50">
        <f t="shared" si="0"/>
        <v>597535</v>
      </c>
      <c r="K43" s="50">
        <f t="shared" si="0"/>
        <v>1333397</v>
      </c>
      <c r="L43" s="50">
        <f t="shared" si="0"/>
        <v>1902705</v>
      </c>
      <c r="M43" s="50">
        <f t="shared" si="0"/>
        <v>1090980</v>
      </c>
      <c r="N43" s="50">
        <f t="shared" si="0"/>
        <v>2993685</v>
      </c>
      <c r="O43" s="50">
        <f t="shared" si="0"/>
        <v>139504</v>
      </c>
      <c r="P43" s="50">
        <f t="shared" si="0"/>
        <v>93997</v>
      </c>
      <c r="Q43" s="50">
        <f t="shared" si="0"/>
        <v>233501</v>
      </c>
      <c r="R43" s="125">
        <f>IF(C43=0,"",F43/C43%)</f>
        <v>22.718708308339572</v>
      </c>
      <c r="S43" s="125">
        <f>IF(D43=0,"",G43/D43%)</f>
        <v>40.32060172836872</v>
      </c>
      <c r="T43" s="125">
        <f>IF(E43=0,"",H43/E43%)</f>
        <v>30.917545058726933</v>
      </c>
      <c r="U43" s="125">
        <f>IF(C43=0,"",I43/C43%)</f>
        <v>14.152196569333478</v>
      </c>
      <c r="V43" s="125">
        <f>IF(D43=0,"",J43/D43%)</f>
        <v>13.171625373743645</v>
      </c>
      <c r="W43" s="125">
        <f>IF(E43=0,"",K43/E43%)</f>
        <v>13.694104404686653</v>
      </c>
      <c r="X43" s="125">
        <f>IF(C43=0,"",L43/C43%)</f>
        <v>36.593077470305104</v>
      </c>
      <c r="Y43" s="125">
        <f>IF(D43=0,"",M43/D43%)</f>
        <v>24.04876676721337</v>
      </c>
      <c r="Z43" s="125">
        <f>IF(E43=0,"",N43/E43%)</f>
        <v>30.745408115320764</v>
      </c>
      <c r="AA43" s="125">
        <f>IF(C43=0,"",O43/C43%)</f>
        <v>2.682959617711334</v>
      </c>
      <c r="AB43" s="125">
        <f>IF(D43=0,"",P43/D43%)</f>
        <v>2.0720012555846625</v>
      </c>
      <c r="AC43" s="125">
        <f>IF(E43=0,"",Q43/E43%)</f>
        <v>2.398075796329779</v>
      </c>
      <c r="AD43" s="50">
        <f>SUM(AD9:AD42)</f>
        <v>702447</v>
      </c>
      <c r="AE43" s="50">
        <f>SUM(AE9:AE42)</f>
        <v>617825</v>
      </c>
      <c r="AF43" s="50">
        <f>AD43+AE43</f>
        <v>1320272</v>
      </c>
      <c r="AG43" s="50">
        <f aca="true" t="shared" si="1" ref="AG43:AR43">SUM(AG9:AG42)</f>
        <v>221098</v>
      </c>
      <c r="AH43" s="50">
        <f t="shared" si="1"/>
        <v>303815</v>
      </c>
      <c r="AI43" s="50">
        <f t="shared" si="1"/>
        <v>524913</v>
      </c>
      <c r="AJ43" s="50">
        <f t="shared" si="1"/>
        <v>70068</v>
      </c>
      <c r="AK43" s="50">
        <f t="shared" si="1"/>
        <v>57041</v>
      </c>
      <c r="AL43" s="50">
        <f t="shared" si="1"/>
        <v>127109</v>
      </c>
      <c r="AM43" s="50">
        <f t="shared" si="1"/>
        <v>237728</v>
      </c>
      <c r="AN43" s="50">
        <f t="shared" si="1"/>
        <v>128867</v>
      </c>
      <c r="AO43" s="50">
        <f t="shared" si="1"/>
        <v>366595</v>
      </c>
      <c r="AP43" s="50">
        <f t="shared" si="1"/>
        <v>28471</v>
      </c>
      <c r="AQ43" s="50">
        <f t="shared" si="1"/>
        <v>22574</v>
      </c>
      <c r="AR43" s="50">
        <f t="shared" si="1"/>
        <v>51045</v>
      </c>
      <c r="AS43" s="125">
        <f>IF(AD43=0,"",AG43/AD43%)</f>
        <v>31.475399567511854</v>
      </c>
      <c r="AT43" s="125">
        <f>IF(AE43=0,"",AH43/AE43%)</f>
        <v>49.17492817545421</v>
      </c>
      <c r="AU43" s="125">
        <f>IF(AF43=0,"",AI43/AF43%)</f>
        <v>39.75794381763758</v>
      </c>
      <c r="AV43" s="125">
        <f>IF(AD43=0,"",AJ43/AD43%)</f>
        <v>9.974845077279852</v>
      </c>
      <c r="AW43" s="125">
        <f>IF(AE43=0,"",AK43/AE43%)</f>
        <v>9.232549670214057</v>
      </c>
      <c r="AX43" s="125">
        <f>IF(AF43=0,"",AL43/AF43%)</f>
        <v>9.627485851400317</v>
      </c>
      <c r="AY43" s="125">
        <f>IF(AD43=0,"",AM43/AD43%)</f>
        <v>33.8428379649995</v>
      </c>
      <c r="AZ43" s="125">
        <f>IF(AE43=0,"",AN43/AE43%)</f>
        <v>20.858171812406425</v>
      </c>
      <c r="BA43" s="125">
        <f>IF(AF43=0,"",AO43/AF43%)</f>
        <v>27.766626876885976</v>
      </c>
      <c r="BB43" s="125">
        <f>IF(AD43=0,"",AP43/AD43%)</f>
        <v>4.053117174676523</v>
      </c>
      <c r="BC43" s="125">
        <f>IF(AE43=0,"",AQ43/AE43%)</f>
        <v>3.6537854570468986</v>
      </c>
      <c r="BD43" s="125">
        <f>IF(AF43=0,"",AR43/AF43%)</f>
        <v>3.8662487729801134</v>
      </c>
      <c r="BE43" s="50">
        <f>SUM(BE9:BE42)</f>
        <v>256958</v>
      </c>
      <c r="BF43" s="50">
        <f>SUM(BF9:BF42)</f>
        <v>208248</v>
      </c>
      <c r="BG43" s="50">
        <f>BE43+BF43</f>
        <v>465206</v>
      </c>
      <c r="BH43" s="50">
        <f aca="true" t="shared" si="2" ref="BH43:BS43">SUM(BH9:BH42)</f>
        <v>82255</v>
      </c>
      <c r="BI43" s="50">
        <f t="shared" si="2"/>
        <v>87712</v>
      </c>
      <c r="BJ43" s="50">
        <f t="shared" si="2"/>
        <v>169967</v>
      </c>
      <c r="BK43" s="50">
        <f t="shared" si="2"/>
        <v>17628</v>
      </c>
      <c r="BL43" s="50">
        <f t="shared" si="2"/>
        <v>10681</v>
      </c>
      <c r="BM43" s="50">
        <f t="shared" si="2"/>
        <v>28309</v>
      </c>
      <c r="BN43" s="50">
        <f t="shared" si="2"/>
        <v>45857</v>
      </c>
      <c r="BO43" s="50">
        <f t="shared" si="2"/>
        <v>29405</v>
      </c>
      <c r="BP43" s="50">
        <f t="shared" si="2"/>
        <v>75262</v>
      </c>
      <c r="BQ43" s="50">
        <f t="shared" si="2"/>
        <v>6257</v>
      </c>
      <c r="BR43" s="50">
        <f t="shared" si="2"/>
        <v>4192</v>
      </c>
      <c r="BS43" s="50">
        <f t="shared" si="2"/>
        <v>10449</v>
      </c>
      <c r="BT43" s="125">
        <f>IF(BE43=0,"",BH43/BE43%)</f>
        <v>32.011067956631045</v>
      </c>
      <c r="BU43" s="125">
        <f>IF(BF43=0,"",BI43/BF43%)</f>
        <v>42.119011947293615</v>
      </c>
      <c r="BV43" s="125">
        <f>IF(BG43=0,"",BJ43/BG43%)</f>
        <v>36.53585723313972</v>
      </c>
      <c r="BW43" s="125">
        <f>IF(BE43=0,"",BK43/BE43%)</f>
        <v>6.86026510168977</v>
      </c>
      <c r="BX43" s="125">
        <f>IF(BF43=0,"",BL43/BF43%)</f>
        <v>5.128980830548192</v>
      </c>
      <c r="BY43" s="125">
        <f>IF(BG43=0,"",BM43/BG43%)</f>
        <v>6.085261153123562</v>
      </c>
      <c r="BZ43" s="125">
        <f>IF(BE43=0,"",BN43/BE43%)</f>
        <v>17.846107145914896</v>
      </c>
      <c r="CA43" s="125">
        <f>IF(BF43=0,"",BO43/BF43%)</f>
        <v>14.120183627213706</v>
      </c>
      <c r="CB43" s="125">
        <f>IF(BG43=0,"",BP43/BG43%)</f>
        <v>16.178209223440795</v>
      </c>
      <c r="CC43" s="125">
        <f>IF(BE43=0,"",BQ43/BE43%)</f>
        <v>2.43502829256143</v>
      </c>
      <c r="CD43" s="125">
        <f>IF(BF43=0,"",BR43/BF43%)</f>
        <v>2.0129845184587607</v>
      </c>
      <c r="CE43" s="125">
        <f>IF(BG43=0,"",BS43/BG43%)</f>
        <v>2.246101726976866</v>
      </c>
    </row>
    <row r="44" spans="1:83" s="124" customFormat="1" ht="19.5" customHeight="1">
      <c r="A44" s="57"/>
      <c r="B44" s="57"/>
      <c r="C44" s="120" t="s">
        <v>99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0" t="s">
        <v>99</v>
      </c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0" t="s">
        <v>99</v>
      </c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0" t="s">
        <v>99</v>
      </c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0" t="s">
        <v>99</v>
      </c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0" t="s">
        <v>99</v>
      </c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</row>
    <row r="45" spans="1:83" s="124" customFormat="1" ht="19.5" customHeight="1">
      <c r="A45" s="57"/>
      <c r="B45" s="57"/>
      <c r="C45" s="121" t="s">
        <v>61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1" t="s">
        <v>78</v>
      </c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1" t="s">
        <v>78</v>
      </c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1" t="s">
        <v>78</v>
      </c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1" t="s">
        <v>78</v>
      </c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1" t="s">
        <v>78</v>
      </c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</row>
    <row r="46" spans="1:83" s="124" customFormat="1" ht="19.5" customHeight="1">
      <c r="A46" s="57"/>
      <c r="B46" s="57"/>
      <c r="C46" s="121" t="s">
        <v>78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1" t="s">
        <v>100</v>
      </c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1" t="s">
        <v>100</v>
      </c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1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1" t="s">
        <v>100</v>
      </c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1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</row>
    <row r="47" ht="16.5">
      <c r="C47" s="121" t="s">
        <v>100</v>
      </c>
    </row>
  </sheetData>
  <sheetProtection/>
  <mergeCells count="86">
    <mergeCell ref="A11:B11"/>
    <mergeCell ref="AA3:AC4"/>
    <mergeCell ref="C4:E5"/>
    <mergeCell ref="X3:Z4"/>
    <mergeCell ref="S5:S6"/>
    <mergeCell ref="T5:T6"/>
    <mergeCell ref="U5:U6"/>
    <mergeCell ref="I5:K5"/>
    <mergeCell ref="L5:N5"/>
    <mergeCell ref="O5:Q5"/>
    <mergeCell ref="B3:B6"/>
    <mergeCell ref="A8:B8"/>
    <mergeCell ref="R5:R6"/>
    <mergeCell ref="W5:W6"/>
    <mergeCell ref="R3:T4"/>
    <mergeCell ref="U3:W4"/>
    <mergeCell ref="A43:B43"/>
    <mergeCell ref="C3:Q3"/>
    <mergeCell ref="C8:Q8"/>
    <mergeCell ref="F4:Q4"/>
    <mergeCell ref="F5:H5"/>
    <mergeCell ref="R8:AC8"/>
    <mergeCell ref="C11:Q11"/>
    <mergeCell ref="R11:AC11"/>
    <mergeCell ref="X5:X6"/>
    <mergeCell ref="A3:A6"/>
    <mergeCell ref="Y5:Y6"/>
    <mergeCell ref="Z5:Z6"/>
    <mergeCell ref="AA5:AA6"/>
    <mergeCell ref="AB5:AB6"/>
    <mergeCell ref="AC5:AC6"/>
    <mergeCell ref="V5:V6"/>
    <mergeCell ref="AY3:BA4"/>
    <mergeCell ref="BB3:BD4"/>
    <mergeCell ref="AW5:AW6"/>
    <mergeCell ref="AD3:AR3"/>
    <mergeCell ref="AS3:AU4"/>
    <mergeCell ref="AV3:AX4"/>
    <mergeCell ref="AD4:AF5"/>
    <mergeCell ref="AG4:AR4"/>
    <mergeCell ref="AG5:AI5"/>
    <mergeCell ref="AJ5:AL5"/>
    <mergeCell ref="BE8:BS8"/>
    <mergeCell ref="AX5:AX6"/>
    <mergeCell ref="AY5:AY6"/>
    <mergeCell ref="AZ5:AZ6"/>
    <mergeCell ref="BA5:BA6"/>
    <mergeCell ref="BB5:BB6"/>
    <mergeCell ref="BC5:BC6"/>
    <mergeCell ref="BD5:BD6"/>
    <mergeCell ref="AD8:AR8"/>
    <mergeCell ref="AS8:BD8"/>
    <mergeCell ref="AD11:AR11"/>
    <mergeCell ref="AS11:BD11"/>
    <mergeCell ref="AP5:AR5"/>
    <mergeCell ref="AS5:AS6"/>
    <mergeCell ref="AT5:AT6"/>
    <mergeCell ref="AU5:AU6"/>
    <mergeCell ref="AV5:AV6"/>
    <mergeCell ref="AM5:AO5"/>
    <mergeCell ref="CC3:CE4"/>
    <mergeCell ref="BE4:BG5"/>
    <mergeCell ref="BH4:BS4"/>
    <mergeCell ref="BH5:BJ5"/>
    <mergeCell ref="BK5:BM5"/>
    <mergeCell ref="BN5:BP5"/>
    <mergeCell ref="BQ5:BS5"/>
    <mergeCell ref="BE3:BS3"/>
    <mergeCell ref="BY5:BY6"/>
    <mergeCell ref="BT3:BV4"/>
    <mergeCell ref="BW3:BY4"/>
    <mergeCell ref="BZ3:CB4"/>
    <mergeCell ref="BU5:BU6"/>
    <mergeCell ref="BV5:BV6"/>
    <mergeCell ref="BW5:BW6"/>
    <mergeCell ref="BX5:BX6"/>
    <mergeCell ref="BT8:CE8"/>
    <mergeCell ref="BE11:BS11"/>
    <mergeCell ref="BT11:CE11"/>
    <mergeCell ref="BZ5:BZ6"/>
    <mergeCell ref="CA5:CA6"/>
    <mergeCell ref="CB5:CB6"/>
    <mergeCell ref="CC5:CC6"/>
    <mergeCell ref="CD5:CD6"/>
    <mergeCell ref="CE5:CE6"/>
    <mergeCell ref="BT5:BT6"/>
  </mergeCells>
  <printOptions horizontalCentered="1"/>
  <pageMargins left="0" right="0" top="0" bottom="0" header="0.31496062992125984" footer="0.2362204724409449"/>
  <pageSetup firstPageNumber="29" useFirstPageNumber="1" horizontalDpi="600" verticalDpi="600" orientation="landscape" paperSize="9" scale="80" r:id="rId1"/>
  <headerFooter>
    <oddFooter>&amp;C&amp;"Cambria,Regular"&amp;9XII-&amp;P</oddFooter>
  </headerFooter>
  <rowBreaks count="1" manualBreakCount="1">
    <brk id="26" max="82" man="1"/>
  </rowBreaks>
  <colBreaks count="5" manualBreakCount="5">
    <brk id="17" max="46" man="1"/>
    <brk id="29" max="46" man="1"/>
    <brk id="44" max="46" man="1"/>
    <brk id="56" max="46" man="1"/>
    <brk id="7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4" width="11.421875" style="0" customWidth="1"/>
    <col min="5" max="6" width="10.8515625" style="0" customWidth="1"/>
    <col min="7" max="7" width="11.57421875" style="0" customWidth="1"/>
    <col min="8" max="10" width="11.421875" style="0" customWidth="1"/>
    <col min="11" max="13" width="10.8515625" style="0" customWidth="1"/>
    <col min="14" max="16" width="11.421875" style="0" customWidth="1"/>
    <col min="17" max="19" width="10.8515625" style="0" customWidth="1"/>
  </cols>
  <sheetData>
    <row r="1" spans="2:19" s="1" customFormat="1" ht="30" customHeight="1">
      <c r="B1" s="42" t="s">
        <v>75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3" customFormat="1" ht="19.5" customHeight="1">
      <c r="A2" s="181" t="s">
        <v>27</v>
      </c>
      <c r="B2" s="181" t="s">
        <v>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 t="s">
        <v>1</v>
      </c>
      <c r="O2" s="181"/>
      <c r="P2" s="181"/>
      <c r="Q2" s="181"/>
      <c r="R2" s="181"/>
      <c r="S2" s="181"/>
    </row>
    <row r="3" spans="1:19" s="3" customFormat="1" ht="19.5" customHeight="1">
      <c r="A3" s="181"/>
      <c r="B3" s="181" t="s">
        <v>24</v>
      </c>
      <c r="C3" s="181"/>
      <c r="D3" s="181"/>
      <c r="E3" s="181"/>
      <c r="F3" s="181"/>
      <c r="G3" s="181"/>
      <c r="H3" s="181" t="s">
        <v>25</v>
      </c>
      <c r="I3" s="181"/>
      <c r="J3" s="181"/>
      <c r="K3" s="181"/>
      <c r="L3" s="181"/>
      <c r="M3" s="181"/>
      <c r="N3" s="181" t="s">
        <v>26</v>
      </c>
      <c r="O3" s="181"/>
      <c r="P3" s="181"/>
      <c r="Q3" s="181"/>
      <c r="R3" s="181"/>
      <c r="S3" s="181"/>
    </row>
    <row r="4" spans="1:19" s="3" customFormat="1" ht="22.5" customHeight="1">
      <c r="A4" s="181"/>
      <c r="B4" s="181" t="s">
        <v>2</v>
      </c>
      <c r="C4" s="181"/>
      <c r="D4" s="181"/>
      <c r="E4" s="181" t="s">
        <v>3</v>
      </c>
      <c r="F4" s="181"/>
      <c r="G4" s="181"/>
      <c r="H4" s="181" t="s">
        <v>2</v>
      </c>
      <c r="I4" s="181"/>
      <c r="J4" s="181"/>
      <c r="K4" s="181" t="s">
        <v>3</v>
      </c>
      <c r="L4" s="181"/>
      <c r="M4" s="181"/>
      <c r="N4" s="181" t="s">
        <v>2</v>
      </c>
      <c r="O4" s="181"/>
      <c r="P4" s="181"/>
      <c r="Q4" s="181" t="s">
        <v>3</v>
      </c>
      <c r="R4" s="181"/>
      <c r="S4" s="181"/>
    </row>
    <row r="5" spans="1:19" s="3" customFormat="1" ht="22.5" customHeight="1">
      <c r="A5" s="181"/>
      <c r="B5" s="25" t="s">
        <v>5</v>
      </c>
      <c r="C5" s="25" t="s">
        <v>6</v>
      </c>
      <c r="D5" s="25" t="s">
        <v>7</v>
      </c>
      <c r="E5" s="25" t="s">
        <v>5</v>
      </c>
      <c r="F5" s="25" t="s">
        <v>6</v>
      </c>
      <c r="G5" s="25" t="s">
        <v>7</v>
      </c>
      <c r="H5" s="25" t="s">
        <v>5</v>
      </c>
      <c r="I5" s="25" t="s">
        <v>6</v>
      </c>
      <c r="J5" s="25" t="s">
        <v>7</v>
      </c>
      <c r="K5" s="25" t="s">
        <v>5</v>
      </c>
      <c r="L5" s="25" t="s">
        <v>6</v>
      </c>
      <c r="M5" s="25" t="s">
        <v>7</v>
      </c>
      <c r="N5" s="25" t="s">
        <v>5</v>
      </c>
      <c r="O5" s="25" t="s">
        <v>6</v>
      </c>
      <c r="P5" s="25" t="s">
        <v>7</v>
      </c>
      <c r="Q5" s="25" t="s">
        <v>5</v>
      </c>
      <c r="R5" s="25" t="s">
        <v>6</v>
      </c>
      <c r="S5" s="25" t="s">
        <v>7</v>
      </c>
    </row>
    <row r="6" spans="1:19" s="3" customFormat="1" ht="13.5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  <c r="P6" s="44">
        <v>16</v>
      </c>
      <c r="Q6" s="44">
        <v>17</v>
      </c>
      <c r="R6" s="44">
        <v>18</v>
      </c>
      <c r="S6" s="44">
        <v>19</v>
      </c>
    </row>
    <row r="7" spans="1:19" s="27" customFormat="1" ht="24.75" customHeight="1">
      <c r="A7" s="38">
        <v>2005</v>
      </c>
      <c r="B7" s="43">
        <v>4423634</v>
      </c>
      <c r="C7" s="43">
        <v>3104976</v>
      </c>
      <c r="D7" s="43">
        <v>7528610</v>
      </c>
      <c r="E7" s="43">
        <v>3007558</v>
      </c>
      <c r="F7" s="43">
        <v>2376341</v>
      </c>
      <c r="G7" s="43">
        <v>5383899</v>
      </c>
      <c r="H7" s="43">
        <v>627962</v>
      </c>
      <c r="I7" s="43">
        <v>388482</v>
      </c>
      <c r="J7" s="43">
        <v>1016444</v>
      </c>
      <c r="K7" s="43">
        <v>368230</v>
      </c>
      <c r="L7" s="43">
        <v>249018</v>
      </c>
      <c r="M7" s="43">
        <v>617248</v>
      </c>
      <c r="N7" s="43">
        <v>228249</v>
      </c>
      <c r="O7" s="43">
        <v>120526</v>
      </c>
      <c r="P7" s="43">
        <v>348775</v>
      </c>
      <c r="Q7" s="43">
        <v>124092</v>
      </c>
      <c r="R7" s="43">
        <v>75989</v>
      </c>
      <c r="S7" s="43">
        <v>200081</v>
      </c>
    </row>
    <row r="8" spans="1:19" s="27" customFormat="1" ht="22.5" customHeight="1">
      <c r="A8" s="38">
        <v>2006</v>
      </c>
      <c r="B8" s="43">
        <v>5020748</v>
      </c>
      <c r="C8" s="43">
        <v>3412045</v>
      </c>
      <c r="D8" s="43">
        <v>8432793</v>
      </c>
      <c r="E8" s="43">
        <v>3507082</v>
      </c>
      <c r="F8" s="43">
        <v>2624376</v>
      </c>
      <c r="G8" s="43">
        <v>6131458</v>
      </c>
      <c r="H8" s="43">
        <v>735321</v>
      </c>
      <c r="I8" s="43">
        <v>441370</v>
      </c>
      <c r="J8" s="43">
        <v>1176691</v>
      </c>
      <c r="K8" s="43">
        <v>465185</v>
      </c>
      <c r="L8" s="43">
        <v>306969</v>
      </c>
      <c r="M8" s="43">
        <v>772154</v>
      </c>
      <c r="N8" s="43">
        <v>244078</v>
      </c>
      <c r="O8" s="43">
        <v>139102</v>
      </c>
      <c r="P8" s="43">
        <v>383180</v>
      </c>
      <c r="Q8" s="43">
        <v>139939</v>
      </c>
      <c r="R8" s="43">
        <v>88276</v>
      </c>
      <c r="S8" s="43">
        <v>228215</v>
      </c>
    </row>
    <row r="9" spans="1:19" s="27" customFormat="1" ht="31.5" customHeight="1">
      <c r="A9" s="38">
        <v>2007</v>
      </c>
      <c r="B9" s="43">
        <v>5186501</v>
      </c>
      <c r="C9" s="43">
        <v>3681654</v>
      </c>
      <c r="D9" s="43">
        <v>8868155</v>
      </c>
      <c r="E9" s="43">
        <v>3666845</v>
      </c>
      <c r="F9" s="43">
        <v>2899333</v>
      </c>
      <c r="G9" s="43">
        <v>6566178</v>
      </c>
      <c r="H9" s="43">
        <v>714190</v>
      </c>
      <c r="I9" s="43">
        <v>456873</v>
      </c>
      <c r="J9" s="43">
        <v>1171063</v>
      </c>
      <c r="K9" s="43">
        <v>474507</v>
      </c>
      <c r="L9" s="43">
        <v>333173</v>
      </c>
      <c r="M9" s="43">
        <v>807680</v>
      </c>
      <c r="N9" s="43">
        <v>261005</v>
      </c>
      <c r="O9" s="43">
        <v>161028</v>
      </c>
      <c r="P9" s="43">
        <v>422033</v>
      </c>
      <c r="Q9" s="43">
        <v>152994</v>
      </c>
      <c r="R9" s="43">
        <v>102083</v>
      </c>
      <c r="S9" s="43">
        <v>255077</v>
      </c>
    </row>
    <row r="10" spans="1:19" s="27" customFormat="1" ht="24.75" customHeight="1">
      <c r="A10" s="38">
        <v>2008</v>
      </c>
      <c r="B10" s="43">
        <v>5652764</v>
      </c>
      <c r="C10" s="43">
        <v>4116807</v>
      </c>
      <c r="D10" s="43">
        <v>9769571</v>
      </c>
      <c r="E10" s="43">
        <v>3863721</v>
      </c>
      <c r="F10" s="43">
        <v>3271583</v>
      </c>
      <c r="G10" s="43">
        <v>7135304</v>
      </c>
      <c r="H10" s="43">
        <v>818129</v>
      </c>
      <c r="I10" s="43">
        <v>542735</v>
      </c>
      <c r="J10" s="43">
        <v>1360864</v>
      </c>
      <c r="K10" s="43">
        <v>493367</v>
      </c>
      <c r="L10" s="43">
        <v>378824</v>
      </c>
      <c r="M10" s="43">
        <v>872191</v>
      </c>
      <c r="N10" s="43">
        <v>315632</v>
      </c>
      <c r="O10" s="43">
        <v>199898</v>
      </c>
      <c r="P10" s="43">
        <v>515530</v>
      </c>
      <c r="Q10" s="43">
        <v>192337</v>
      </c>
      <c r="R10" s="43">
        <v>130247</v>
      </c>
      <c r="S10" s="43">
        <v>322584</v>
      </c>
    </row>
    <row r="11" spans="1:19" s="27" customFormat="1" ht="25.5" customHeight="1">
      <c r="A11" s="38">
        <v>2009</v>
      </c>
      <c r="B11" s="43">
        <v>6116582</v>
      </c>
      <c r="C11" s="43">
        <v>4435289</v>
      </c>
      <c r="D11" s="43">
        <v>10551871</v>
      </c>
      <c r="E11" s="43">
        <v>4466627</v>
      </c>
      <c r="F11" s="43">
        <v>3578009</v>
      </c>
      <c r="G11" s="43">
        <v>8044636</v>
      </c>
      <c r="H11" s="43">
        <v>867146</v>
      </c>
      <c r="I11" s="43">
        <v>597093</v>
      </c>
      <c r="J11" s="43">
        <v>1464239</v>
      </c>
      <c r="K11" s="43">
        <v>575460</v>
      </c>
      <c r="L11" s="43">
        <v>441324</v>
      </c>
      <c r="M11" s="43">
        <v>1016784</v>
      </c>
      <c r="N11" s="43">
        <v>325082</v>
      </c>
      <c r="O11" s="43">
        <v>217017</v>
      </c>
      <c r="P11" s="43">
        <v>542099</v>
      </c>
      <c r="Q11" s="43">
        <v>212426</v>
      </c>
      <c r="R11" s="43">
        <v>146740</v>
      </c>
      <c r="S11" s="43">
        <v>359166</v>
      </c>
    </row>
    <row r="12" spans="1:19" s="27" customFormat="1" ht="21" customHeight="1">
      <c r="A12" s="38">
        <v>2010</v>
      </c>
      <c r="B12" s="43">
        <v>6060778</v>
      </c>
      <c r="C12" s="43">
        <v>4655497</v>
      </c>
      <c r="D12" s="43">
        <v>10716275</v>
      </c>
      <c r="E12" s="43">
        <v>4404381</v>
      </c>
      <c r="F12" s="43">
        <v>3761276</v>
      </c>
      <c r="G12" s="43">
        <v>8165657</v>
      </c>
      <c r="H12" s="43">
        <v>860710</v>
      </c>
      <c r="I12" s="43">
        <v>623008</v>
      </c>
      <c r="J12" s="43">
        <v>1483718</v>
      </c>
      <c r="K12" s="43">
        <v>573893</v>
      </c>
      <c r="L12" s="43">
        <v>469264</v>
      </c>
      <c r="M12" s="43">
        <v>1043157</v>
      </c>
      <c r="N12" s="43">
        <v>357884</v>
      </c>
      <c r="O12" s="43">
        <v>253644</v>
      </c>
      <c r="P12" s="43">
        <v>611528</v>
      </c>
      <c r="Q12" s="43">
        <v>231890</v>
      </c>
      <c r="R12" s="43">
        <v>174760</v>
      </c>
      <c r="S12" s="43">
        <v>406650</v>
      </c>
    </row>
    <row r="13" spans="1:19" s="27" customFormat="1" ht="21" customHeight="1">
      <c r="A13" s="149">
        <v>2011</v>
      </c>
      <c r="B13" s="43">
        <f>'[1]Board'!AG43+'[1]OpenBoard'!C14</f>
        <v>6428768</v>
      </c>
      <c r="C13" s="43">
        <f>'[1]Board'!AH43+'[1]OpenBoard'!D14</f>
        <v>5082477</v>
      </c>
      <c r="D13" s="43">
        <f>B13+C13+8360</f>
        <v>11519605</v>
      </c>
      <c r="E13" s="43">
        <f>'[1]Board'!AP43+'[1]OpenBoard'!F14</f>
        <v>4557363</v>
      </c>
      <c r="F13" s="43">
        <f>'[1]Board'!AQ43+'[1]OpenBoard'!G14</f>
        <v>4119497</v>
      </c>
      <c r="G13" s="43">
        <f>E13+F13+6961</f>
        <v>8683821</v>
      </c>
      <c r="H13" s="43">
        <f>'[1]Board'!BZ43+'[1]OpenBoard'!I14</f>
        <v>920304</v>
      </c>
      <c r="I13" s="43">
        <f>'[1]Board'!CA43+'[1]OpenBoard'!J14</f>
        <v>682877</v>
      </c>
      <c r="J13" s="43">
        <f>H13+I13</f>
        <v>1603181</v>
      </c>
      <c r="K13" s="43">
        <f>'[1]Board'!CI43+'[1]OpenBoard'!L14</f>
        <v>578789</v>
      </c>
      <c r="L13" s="43">
        <f>'[1]Board'!CJ43+'[1]OpenBoard'!M14</f>
        <v>519938</v>
      </c>
      <c r="M13" s="43">
        <f>K13+L13</f>
        <v>1098727</v>
      </c>
      <c r="N13" s="43">
        <f>'[1]Board'!DS43+'[1]OpenBoard'!O14</f>
        <v>369399</v>
      </c>
      <c r="O13" s="43">
        <f>'[1]Board'!DT43+'[1]OpenBoard'!P14</f>
        <v>272056</v>
      </c>
      <c r="P13" s="43">
        <f>N13+O13</f>
        <v>641455</v>
      </c>
      <c r="Q13" s="43">
        <f>'[1]Board'!EB43+'[1]OpenBoard'!R14</f>
        <v>236485</v>
      </c>
      <c r="R13" s="43">
        <f>'[1]Board'!EC43+'[1]OpenBoard'!S14</f>
        <v>186174</v>
      </c>
      <c r="S13" s="43">
        <f>Q13+R13</f>
        <v>422659</v>
      </c>
    </row>
    <row r="14" spans="1:19" s="27" customFormat="1" ht="30.75" customHeight="1">
      <c r="A14" s="38">
        <v>2012</v>
      </c>
      <c r="B14" s="43">
        <f>Board!AG43+OpenBoard!C15</f>
        <v>7156895</v>
      </c>
      <c r="C14" s="43">
        <f>Board!AH43+OpenBoard!D15</f>
        <v>5556094</v>
      </c>
      <c r="D14" s="43">
        <f>Board!AI43+OpenBoard!E15</f>
        <v>12714273</v>
      </c>
      <c r="E14" s="43">
        <f>Board!AP43+OpenBoard!F15</f>
        <v>5390013</v>
      </c>
      <c r="F14" s="43">
        <f>Board!AQ43+OpenBoard!G15</f>
        <v>4644864</v>
      </c>
      <c r="G14" s="43">
        <f>Board!AR43+OpenBoard!H15</f>
        <v>10035729</v>
      </c>
      <c r="H14" s="43">
        <f>Board!BZ43+OpenBoard!I15</f>
        <v>1034594</v>
      </c>
      <c r="I14" s="43">
        <f>Board!CA43+OpenBoard!J15</f>
        <v>782233</v>
      </c>
      <c r="J14" s="43">
        <f>H14+I14</f>
        <v>1816827</v>
      </c>
      <c r="K14" s="43">
        <f>Board!CI43+OpenBoard!L15</f>
        <v>729658</v>
      </c>
      <c r="L14" s="43">
        <f>Board!CJ43+OpenBoard!M15</f>
        <v>631739</v>
      </c>
      <c r="M14" s="43">
        <f>K14+L14</f>
        <v>1361397</v>
      </c>
      <c r="N14" s="43">
        <f>Board!DS43+OpenBoard!O15</f>
        <v>409337</v>
      </c>
      <c r="O14" s="43">
        <f>Board!DT43+OpenBoard!P15</f>
        <v>308278</v>
      </c>
      <c r="P14" s="43">
        <f>N14+O14</f>
        <v>717615</v>
      </c>
      <c r="Q14" s="43">
        <f>Board!EB43+OpenBoard!R15</f>
        <v>270415</v>
      </c>
      <c r="R14" s="43">
        <f>Board!EC43+OpenBoard!S15</f>
        <v>220189</v>
      </c>
      <c r="S14" s="43">
        <f>Q14+R14</f>
        <v>490604</v>
      </c>
    </row>
  </sheetData>
  <sheetProtection/>
  <mergeCells count="12">
    <mergeCell ref="E4:G4"/>
    <mergeCell ref="H4:J4"/>
    <mergeCell ref="H3:M3"/>
    <mergeCell ref="N3:S3"/>
    <mergeCell ref="N4:P4"/>
    <mergeCell ref="Q4:S4"/>
    <mergeCell ref="A2:A5"/>
    <mergeCell ref="K4:M4"/>
    <mergeCell ref="B2:M2"/>
    <mergeCell ref="N2:S2"/>
    <mergeCell ref="B3:G3"/>
    <mergeCell ref="B4:D4"/>
  </mergeCells>
  <printOptions horizontalCentered="1"/>
  <pageMargins left="0.5905511811023623" right="0.07874015748031496" top="0.7480314960629921" bottom="0.9448818897637796" header="0.31496062992125984" footer="0.5905511811023623"/>
  <pageSetup firstPageNumber="41" useFirstPageNumber="1" horizontalDpi="600" verticalDpi="600" orientation="landscape" paperSize="9" scale="65" r:id="rId1"/>
  <headerFooter alignWithMargins="0">
    <oddFooter>&amp;C&amp;"Cambria,Regular"&amp;9X-&amp;P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6.8515625" style="0" customWidth="1"/>
    <col min="2" max="10" width="11.28125" style="0" customWidth="1"/>
    <col min="11" max="13" width="11.28125" style="0" hidden="1" customWidth="1"/>
  </cols>
  <sheetData>
    <row r="1" spans="1:13" s="1" customFormat="1" ht="30" customHeight="1">
      <c r="A1" s="177" t="s">
        <v>106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s="3" customFormat="1" ht="19.5" customHeight="1">
      <c r="A2" s="214" t="s">
        <v>27</v>
      </c>
      <c r="B2" s="185" t="s">
        <v>24</v>
      </c>
      <c r="C2" s="186"/>
      <c r="D2" s="216"/>
      <c r="E2" s="185" t="s">
        <v>25</v>
      </c>
      <c r="F2" s="186"/>
      <c r="G2" s="216"/>
      <c r="H2" s="185" t="s">
        <v>26</v>
      </c>
      <c r="I2" s="186"/>
      <c r="J2" s="216"/>
      <c r="K2" s="185" t="s">
        <v>33</v>
      </c>
      <c r="L2" s="186"/>
      <c r="M2" s="216"/>
    </row>
    <row r="3" spans="1:13" s="3" customFormat="1" ht="22.5" customHeight="1">
      <c r="A3" s="215"/>
      <c r="B3" s="25" t="s">
        <v>5</v>
      </c>
      <c r="C3" s="25" t="s">
        <v>6</v>
      </c>
      <c r="D3" s="25" t="s">
        <v>7</v>
      </c>
      <c r="E3" s="25" t="s">
        <v>5</v>
      </c>
      <c r="F3" s="25" t="s">
        <v>6</v>
      </c>
      <c r="G3" s="25" t="s">
        <v>7</v>
      </c>
      <c r="H3" s="25" t="s">
        <v>5</v>
      </c>
      <c r="I3" s="25" t="s">
        <v>6</v>
      </c>
      <c r="J3" s="25" t="s">
        <v>7</v>
      </c>
      <c r="K3" s="25" t="s">
        <v>5</v>
      </c>
      <c r="L3" s="25" t="s">
        <v>6</v>
      </c>
      <c r="M3" s="25" t="s">
        <v>7</v>
      </c>
    </row>
    <row r="4" spans="1:13" s="27" customFormat="1" ht="45" customHeight="1">
      <c r="A4" s="37">
        <v>2005</v>
      </c>
      <c r="B4" s="31">
        <v>67.9884004870204</v>
      </c>
      <c r="C4" s="31">
        <v>76.5333129789087</v>
      </c>
      <c r="D4" s="31">
        <v>71.51252356012597</v>
      </c>
      <c r="E4" s="31">
        <v>58.63889853207678</v>
      </c>
      <c r="F4" s="31">
        <v>64.10026719384682</v>
      </c>
      <c r="G4" s="31">
        <v>60.726218070056</v>
      </c>
      <c r="H4" s="31">
        <v>54.36694136666536</v>
      </c>
      <c r="I4" s="31">
        <v>63.047807112158374</v>
      </c>
      <c r="J4" s="31">
        <v>57.366783743100854</v>
      </c>
      <c r="K4" s="205"/>
      <c r="L4" s="206"/>
      <c r="M4" s="207"/>
    </row>
    <row r="5" spans="1:13" s="27" customFormat="1" ht="45" customHeight="1">
      <c r="A5" s="38">
        <v>2006</v>
      </c>
      <c r="B5" s="31">
        <v>69.85178304109267</v>
      </c>
      <c r="C5" s="31">
        <v>76.91504654833099</v>
      </c>
      <c r="D5" s="31">
        <v>72.70969416657091</v>
      </c>
      <c r="E5" s="31">
        <v>63.26284711030965</v>
      </c>
      <c r="F5" s="31">
        <v>69.54913111448445</v>
      </c>
      <c r="G5" s="31">
        <v>65.62079594387991</v>
      </c>
      <c r="H5" s="31">
        <v>57.33372118748924</v>
      </c>
      <c r="I5" s="31">
        <v>63.461344912366464</v>
      </c>
      <c r="J5" s="31">
        <v>59.558171094524766</v>
      </c>
      <c r="K5" s="208"/>
      <c r="L5" s="209"/>
      <c r="M5" s="210"/>
    </row>
    <row r="6" spans="1:13" s="27" customFormat="1" ht="45" customHeight="1">
      <c r="A6" s="38">
        <v>2007</v>
      </c>
      <c r="B6" s="31">
        <v>70.69978391983342</v>
      </c>
      <c r="C6" s="31">
        <v>78.75082775296103</v>
      </c>
      <c r="D6" s="31">
        <v>74.04221058382493</v>
      </c>
      <c r="E6" s="31">
        <v>66.43988294431455</v>
      </c>
      <c r="F6" s="31">
        <v>72.92464207777654</v>
      </c>
      <c r="G6" s="31">
        <v>68.96981631218816</v>
      </c>
      <c r="H6" s="31">
        <v>58.61726786843163</v>
      </c>
      <c r="I6" s="31">
        <v>63.394564920386514</v>
      </c>
      <c r="J6" s="31">
        <v>60.4400603744257</v>
      </c>
      <c r="K6" s="208"/>
      <c r="L6" s="209"/>
      <c r="M6" s="210"/>
    </row>
    <row r="7" spans="1:13" s="27" customFormat="1" ht="45" customHeight="1">
      <c r="A7" s="38">
        <v>2008</v>
      </c>
      <c r="B7" s="31">
        <v>68.35100492431667</v>
      </c>
      <c r="C7" s="31">
        <v>79.46894279960173</v>
      </c>
      <c r="D7" s="31">
        <v>73.03600127375091</v>
      </c>
      <c r="E7" s="31">
        <v>60.30430408896397</v>
      </c>
      <c r="F7" s="31">
        <v>69.79907321252544</v>
      </c>
      <c r="G7" s="31">
        <v>64.09097455734005</v>
      </c>
      <c r="H7" s="31">
        <v>60.9371039691793</v>
      </c>
      <c r="I7" s="31">
        <v>65.15672993226545</v>
      </c>
      <c r="J7" s="31">
        <v>62.573274106259575</v>
      </c>
      <c r="K7" s="208"/>
      <c r="L7" s="209"/>
      <c r="M7" s="210"/>
    </row>
    <row r="8" spans="1:13" s="27" customFormat="1" ht="45" customHeight="1">
      <c r="A8" s="38">
        <v>2009</v>
      </c>
      <c r="B8" s="31">
        <v>73.02488546707949</v>
      </c>
      <c r="C8" s="31">
        <v>80.671383533294</v>
      </c>
      <c r="D8" s="31">
        <v>76.23895326241194</v>
      </c>
      <c r="E8" s="31">
        <v>66.36252718688664</v>
      </c>
      <c r="F8" s="31">
        <v>73.91210414458048</v>
      </c>
      <c r="G8" s="31">
        <v>69.44112265825456</v>
      </c>
      <c r="H8" s="31">
        <v>65.34535901710953</v>
      </c>
      <c r="I8" s="31">
        <v>67.61682264523056</v>
      </c>
      <c r="J8" s="31">
        <v>66.25468779687843</v>
      </c>
      <c r="K8" s="208"/>
      <c r="L8" s="209"/>
      <c r="M8" s="210"/>
    </row>
    <row r="9" spans="1:13" s="27" customFormat="1" ht="45" customHeight="1">
      <c r="A9" s="38">
        <v>2010</v>
      </c>
      <c r="B9" s="31">
        <v>72.67022484572112</v>
      </c>
      <c r="C9" s="31">
        <v>80.7921474334534</v>
      </c>
      <c r="D9" s="31">
        <v>76.19865111710925</v>
      </c>
      <c r="E9" s="31">
        <v>66.67669714537998</v>
      </c>
      <c r="F9" s="31">
        <v>75.32230725769172</v>
      </c>
      <c r="G9" s="31">
        <v>70.30695859994958</v>
      </c>
      <c r="H9" s="31">
        <v>64.79473795978585</v>
      </c>
      <c r="I9" s="31">
        <v>68.8997177145921</v>
      </c>
      <c r="J9" s="31">
        <v>66.49736398006306</v>
      </c>
      <c r="K9" s="211"/>
      <c r="L9" s="212"/>
      <c r="M9" s="213"/>
    </row>
    <row r="10" spans="1:13" s="27" customFormat="1" ht="45" customHeight="1">
      <c r="A10" s="149">
        <v>2011</v>
      </c>
      <c r="B10" s="31">
        <f>'[1]TS'!E13/'[1]TS'!B13%</f>
        <v>70.89014567021239</v>
      </c>
      <c r="C10" s="31">
        <f>'[1]TS'!F13/'[1]TS'!C13%</f>
        <v>81.05293934433939</v>
      </c>
      <c r="D10" s="31">
        <f>'[1]TS'!G13/'[1]TS'!D13%</f>
        <v>75.38297537111733</v>
      </c>
      <c r="E10" s="31">
        <f>'[1]TS'!K13/'[1]TS'!H13%</f>
        <v>62.89106643022305</v>
      </c>
      <c r="F10" s="31">
        <f>'[1]TS'!L13/'[1]TS'!I13%</f>
        <v>76.13933402355036</v>
      </c>
      <c r="G10" s="31">
        <f>'[1]TS'!M13/'[1]TS'!J13%</f>
        <v>68.53418297746792</v>
      </c>
      <c r="H10" s="31">
        <f>'[1]TS'!Q13/'[1]TS'!N13%</f>
        <v>64.01885224377976</v>
      </c>
      <c r="I10" s="31">
        <f>'[1]TS'!R13/'[1]TS'!O13%</f>
        <v>68.43223453994766</v>
      </c>
      <c r="J10" s="31">
        <f>'[1]TS'!S13/'[1]TS'!P13%</f>
        <v>65.89067042894669</v>
      </c>
      <c r="K10" s="31" t="e">
        <v>#REF!</v>
      </c>
      <c r="L10" s="31" t="e">
        <v>#REF!</v>
      </c>
      <c r="M10" s="31" t="e">
        <v>#REF!</v>
      </c>
    </row>
    <row r="11" spans="1:10" ht="32.25" customHeight="1">
      <c r="A11" s="38">
        <v>2012</v>
      </c>
      <c r="B11" s="31">
        <f>TS!E14/TS!B14%</f>
        <v>75.31217099035267</v>
      </c>
      <c r="C11" s="31">
        <f>TS!F14/TS!C14%</f>
        <v>83.59944954135045</v>
      </c>
      <c r="D11" s="31">
        <f>TS!G14/TS!D14%</f>
        <v>78.93277893277893</v>
      </c>
      <c r="E11" s="31">
        <f>TS!K14/TS!H14%</f>
        <v>70.52602276835164</v>
      </c>
      <c r="F11" s="31">
        <f>TS!L14/TS!I14%</f>
        <v>80.76097531042541</v>
      </c>
      <c r="G11" s="31">
        <f>TS!M14/TS!J14%</f>
        <v>74.93267107985515</v>
      </c>
      <c r="H11" s="31">
        <f>TS!Q14/TS!N14%</f>
        <v>66.06170465899736</v>
      </c>
      <c r="I11" s="31">
        <f>TS!R14/TS!O14%</f>
        <v>71.42546662428067</v>
      </c>
      <c r="J11" s="31">
        <f>TS!S14/TS!P14%</f>
        <v>68.36590650975802</v>
      </c>
    </row>
  </sheetData>
  <sheetProtection/>
  <mergeCells count="7">
    <mergeCell ref="K4:M9"/>
    <mergeCell ref="A1:M1"/>
    <mergeCell ref="A2:A3"/>
    <mergeCell ref="B2:D2"/>
    <mergeCell ref="E2:G2"/>
    <mergeCell ref="H2:J2"/>
    <mergeCell ref="K2:M2"/>
  </mergeCells>
  <printOptions horizontalCentered="1"/>
  <pageMargins left="0.5905511811023623" right="0.07874015748031496" top="0.7480314960629921" bottom="0.7480314960629921" header="0.31496062992125984" footer="0.31496062992125984"/>
  <pageSetup firstPageNumber="42" useFirstPageNumber="1" horizontalDpi="600" verticalDpi="600" orientation="landscape" paperSize="9" scale="95" r:id="rId1"/>
  <headerFooter alignWithMargins="0">
    <oddFooter>&amp;C&amp;"Cambria,Regular"&amp;9X-&amp;P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chanderkant</dc:creator>
  <cp:keywords/>
  <dc:description/>
  <cp:lastModifiedBy>Jaishree</cp:lastModifiedBy>
  <cp:lastPrinted>2019-06-10T11:08:30Z</cp:lastPrinted>
  <dcterms:created xsi:type="dcterms:W3CDTF">2006-10-19T05:00:05Z</dcterms:created>
  <dcterms:modified xsi:type="dcterms:W3CDTF">2019-06-11T07:18:42Z</dcterms:modified>
  <cp:category/>
  <cp:version/>
  <cp:contentType/>
  <cp:contentStatus/>
</cp:coreProperties>
</file>