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150" windowWidth="9735" windowHeight="8445" tabRatio="772" activeTab="0"/>
  </bookViews>
  <sheets>
    <sheet name="Board" sheetId="1" r:id="rId1"/>
    <sheet name="OpenBoard" sheetId="2" r:id="rId2"/>
    <sheet name="Stream-wise" sheetId="3" r:id="rId3"/>
    <sheet name="TS" sheetId="4" r:id="rId4"/>
    <sheet name="Pass%TS" sheetId="5" r:id="rId5"/>
  </sheets>
  <externalReferences>
    <externalReference r:id="rId8"/>
  </externalReferences>
  <definedNames>
    <definedName name="_xlnm.Print_Area" localSheetId="0">'Board'!$A$1:$FZ$48</definedName>
    <definedName name="_xlnm.Print_Area" localSheetId="1">'OpenBoard'!$A$1:$CB$17</definedName>
    <definedName name="_xlnm.Print_Area" localSheetId="4">'Pass%TS'!$A$1:$M$10</definedName>
    <definedName name="_xlnm.Print_Area" localSheetId="2">'Stream-wise'!$A$1:$CE$47</definedName>
    <definedName name="_xlnm.Print_Area" localSheetId="3">'TS'!$A$1:$S$13</definedName>
    <definedName name="_xlnm.Print_Titles" localSheetId="0">'Board'!$A:$B,'Board'!$1:$7</definedName>
    <definedName name="_xlnm.Print_Titles" localSheetId="1">'OpenBoard'!$A:$B</definedName>
    <definedName name="_xlnm.Print_Titles" localSheetId="2">'Stream-wise'!$A:$B,'Stream-wise'!$1:$7</definedName>
    <definedName name="_xlnm.Print_Titles" localSheetId="3">'TS'!$A:$A</definedName>
  </definedNames>
  <calcPr fullCalcOnLoad="1"/>
</workbook>
</file>

<file path=xl/sharedStrings.xml><?xml version="1.0" encoding="utf-8"?>
<sst xmlns="http://schemas.openxmlformats.org/spreadsheetml/2006/main" count="968" uniqueCount="107">
  <si>
    <t>Name of the Board</t>
  </si>
  <si>
    <t>Number of Students</t>
  </si>
  <si>
    <t>Appeared</t>
  </si>
  <si>
    <t>Passed</t>
  </si>
  <si>
    <t>Pass %age</t>
  </si>
  <si>
    <t>Boys</t>
  </si>
  <si>
    <t>Girls</t>
  </si>
  <si>
    <t>Total</t>
  </si>
  <si>
    <t xml:space="preserve">Note: In Open Schooling System, candidates are not classified as 'Regular' or 'Private". </t>
  </si>
  <si>
    <t>Central Boards</t>
  </si>
  <si>
    <t>State Boards</t>
  </si>
  <si>
    <r>
      <t xml:space="preserve">National Institute of Open Schooling, </t>
    </r>
    <r>
      <rPr>
        <b/>
        <sz val="11"/>
        <rFont val="Cambria"/>
        <family val="1"/>
      </rPr>
      <t>New Delhi</t>
    </r>
  </si>
  <si>
    <t>Table 1- Annual and Supplementary Examination Results - Regular Students - All Categories</t>
  </si>
  <si>
    <t>Table 2 -Annual and Supplementary Examination Results - Private Students - All Categories</t>
  </si>
  <si>
    <t>Table 4 -Annual and Supplementary Examination Results - Regular SC Students</t>
  </si>
  <si>
    <t>Table 5 -Annual and Supplementary Examination Results - Private SC Students</t>
  </si>
  <si>
    <t>Table 7 -Annual and Supplementary Examination Results - Regular ST Students</t>
  </si>
  <si>
    <t>Table 8 -Annual and Supplementary Examination Results - Private ST Students</t>
  </si>
  <si>
    <t>Sl. No.</t>
  </si>
  <si>
    <t>Annual</t>
  </si>
  <si>
    <t>Supplementary</t>
  </si>
  <si>
    <t>Annual + Supplementary</t>
  </si>
  <si>
    <t>Central Board of Secondary Education, New Delhi</t>
  </si>
  <si>
    <t>Council for the Indian School Certificate Examinations, New Delhi</t>
  </si>
  <si>
    <t>All Categories</t>
  </si>
  <si>
    <t>Scheduled Caste</t>
  </si>
  <si>
    <t>Scheduled Tribe</t>
  </si>
  <si>
    <t>Year</t>
  </si>
  <si>
    <t>Percentage of Students passed with marks</t>
  </si>
  <si>
    <t>Total Number of Students Passed</t>
  </si>
  <si>
    <t>Out of the Total, Number of Students passed with marks</t>
  </si>
  <si>
    <t>75% &amp; above</t>
  </si>
  <si>
    <t>60% to below 75%</t>
  </si>
  <si>
    <t>Table 21 -High School Open Examination Board Results - Percentage-wise-OBC Students</t>
  </si>
  <si>
    <t>RESULTS OF HIGHER SECONDARY EXAMINATION- 2011</t>
  </si>
  <si>
    <t>Board of Intermediate Education, Andhra Pradesh</t>
  </si>
  <si>
    <t>Assam Higher Secondary Education Council</t>
  </si>
  <si>
    <t>Bihar Intermediate Education Council</t>
  </si>
  <si>
    <t>Bihar State Madarsa Education Board</t>
  </si>
  <si>
    <t>Chhattisgarh Board of Secondary Education</t>
  </si>
  <si>
    <t>Chhatisgarh Sanskriti Vidya Mandalam</t>
  </si>
  <si>
    <t>Goa Board of Secondary &amp; Higher Secondary Education</t>
  </si>
  <si>
    <t>Board of School Education Haryana, Bhiwani</t>
  </si>
  <si>
    <t>J.K State Board of School Education</t>
  </si>
  <si>
    <t>Jharkhand Academic Council, Ranchi</t>
  </si>
  <si>
    <t>Department of Pre-University Education, Karnataka</t>
  </si>
  <si>
    <t>Maharashtra State Board of Secondary &amp; Higher Secondary Education</t>
  </si>
  <si>
    <t>Board of Secondary Education, Madhya Pradesh</t>
  </si>
  <si>
    <t>Meghalaya Board of School Education</t>
  </si>
  <si>
    <t>Mizoram Board of School Education</t>
  </si>
  <si>
    <t>Nagaland Board of School Education</t>
  </si>
  <si>
    <t>Punjab School Education Board, Mohali</t>
  </si>
  <si>
    <t>Board of Secondary Education, Rajasthan, Ajmer</t>
  </si>
  <si>
    <t>Tamil Nadu State Board of School Examination</t>
  </si>
  <si>
    <t>Tripura Board of Secondary Education</t>
  </si>
  <si>
    <t>West Bengal Council of Higher Education, Kolkata</t>
  </si>
  <si>
    <t>Board of Madarsa Education, West Bengal, Kolkata **</t>
  </si>
  <si>
    <t>** Figures pertain to 'fazil' examination which is equivalent to higher secondary examination.</t>
  </si>
  <si>
    <r>
      <t xml:space="preserve">State Open Schooling, </t>
    </r>
    <r>
      <rPr>
        <b/>
        <sz val="11"/>
        <rFont val="Cambria"/>
        <family val="1"/>
      </rPr>
      <t>Assam</t>
    </r>
  </si>
  <si>
    <r>
      <t>Chattisgarh</t>
    </r>
    <r>
      <rPr>
        <sz val="11"/>
        <rFont val="Cambria"/>
        <family val="1"/>
      </rPr>
      <t xml:space="preserve"> State Open School</t>
    </r>
  </si>
  <si>
    <r>
      <t>Madhya Pradesh</t>
    </r>
    <r>
      <rPr>
        <sz val="11"/>
        <rFont val="Cambria"/>
        <family val="1"/>
      </rPr>
      <t xml:space="preserve"> State Open School Board of Secondary Education </t>
    </r>
  </si>
  <si>
    <r>
      <t xml:space="preserve">Rajasthan  </t>
    </r>
    <r>
      <rPr>
        <sz val="11"/>
        <rFont val="Cambria"/>
        <family val="1"/>
      </rPr>
      <t>State Open School, Rajasthan</t>
    </r>
  </si>
  <si>
    <t>Statement 1 - HIGHER SECONDARY EXAMINATION RESULTS DURING 2005 - 2011</t>
  </si>
  <si>
    <t>Statement 2 -  HIGHER SECONDARY EXAMINATION PASS PERCENTAGE DURING 2005 - 2011</t>
  </si>
  <si>
    <t>Number of Students Passed</t>
  </si>
  <si>
    <t>Arts</t>
  </si>
  <si>
    <t>Commerce</t>
  </si>
  <si>
    <t>Science</t>
  </si>
  <si>
    <t>Vocational</t>
  </si>
  <si>
    <t>All Streams</t>
  </si>
  <si>
    <t>Streams</t>
  </si>
  <si>
    <t xml:space="preserve">Boys </t>
  </si>
  <si>
    <t>Chhatisgarh Madarsa Board</t>
  </si>
  <si>
    <t xml:space="preserve">H.P. Board of School Education, </t>
  </si>
  <si>
    <t>Kerala Board of Higher Secondary Examination</t>
  </si>
  <si>
    <t>Council of Higher Secondary Education, Orissa</t>
  </si>
  <si>
    <t>Uttar Pradesh Board of High School &amp; Intermediate Education</t>
  </si>
  <si>
    <t># The Institute is mainly meant for Women, Boys enrolment pertains to wards of the staff.</t>
  </si>
  <si>
    <t xml:space="preserve"> @Data repeated from previous year publication  2010, MHRD</t>
  </si>
  <si>
    <t>Banasthali Vidyapith, Rajasthan#</t>
  </si>
  <si>
    <t>Gujarat Secondary &amp; Higher Secondary Education Board@</t>
  </si>
  <si>
    <t>*In Tripura Board of Secondary Education and Chhatisgarh Madrasa Board, figure of 60% and above is recorded in coloum 60% to below 75%.</t>
  </si>
  <si>
    <t>** Figures pertain to 'fazil' examination which is equivalent to Higher Secondary Examination.</t>
  </si>
  <si>
    <t>Table 3 -Annual and Supplementary Examination Results - Regular &amp; Private Students - All Categories</t>
  </si>
  <si>
    <t>Table 6 -Annual and Supplementary Examination Results - Regular &amp; Private SC Students</t>
  </si>
  <si>
    <t>Table 9 -Annual and Supplementary Examination Results - Regular &amp; Private ST Students</t>
  </si>
  <si>
    <t/>
  </si>
  <si>
    <t>Table 10 -Annual and Supplementary Examination Results - Performance-wise-All Categories</t>
  </si>
  <si>
    <t>Table 11 -Annual and Supplementary Examination Results - Performance-wise-SC Students</t>
  </si>
  <si>
    <t>Table 12 -Annual and Supplementary Examination Results -Performance-wise-ST Students</t>
  </si>
  <si>
    <t>Table 13 - Higher School Open Examination Board Results</t>
  </si>
  <si>
    <t>Table 14 -High School Open Examination Board Results - Performance-wise-All Categories</t>
  </si>
  <si>
    <t>Table 15-High School Open Examination Board Results - Performance-wise-SC Students</t>
  </si>
  <si>
    <t>Table 16 -High School Open Examination Board Results - Performance-wise-ST Students</t>
  </si>
  <si>
    <t>Table 17 -Stream-wise Results Annual &amp; Supplementary - Regular &amp; Private Students - All Categories</t>
  </si>
  <si>
    <t>Table 18 -Share of Pass Out Students in Different Streams - All Categories</t>
  </si>
  <si>
    <t>Table 20 -Share of Pass Out Students in Different Streams- SC Students</t>
  </si>
  <si>
    <t>Table 22 -Share of Pass Out Students in Different Streams - ST Students</t>
  </si>
  <si>
    <t>Board of School Education Uttarakhand</t>
  </si>
  <si>
    <t>Black cell indicates that either system does not exist or information is not available.</t>
  </si>
  <si>
    <t>Council of Higher Secondary Education, Imphal, Manipur</t>
  </si>
  <si>
    <t>*In Rabindra Mukta Vidyalaya (West Bengal State Open School) , figure of 60% and above is recorded in coloum 60% to below 75%.</t>
  </si>
  <si>
    <r>
      <t>Rabindra Mukta Vidyalaya (</t>
    </r>
    <r>
      <rPr>
        <b/>
        <sz val="11"/>
        <rFont val="Cambria"/>
        <family val="1"/>
      </rPr>
      <t xml:space="preserve">West Bengal </t>
    </r>
    <r>
      <rPr>
        <sz val="11"/>
        <rFont val="Cambria"/>
        <family val="1"/>
      </rPr>
      <t>State Open School)*</t>
    </r>
  </si>
  <si>
    <t>Chhattisgarh Madarsa Board, Chhatisgarh*</t>
  </si>
  <si>
    <t>Table 19 -Stream-wise Results Annual &amp; Supplementary - Regular &amp; Private Students - SC Students</t>
  </si>
  <si>
    <t>Table 21 -Stream-wise Results Annual &amp; Supplementary - Regular &amp; Private Students - ST Students</t>
  </si>
  <si>
    <t>*In Tripura Board of Secondary Education, figure of 60% and above is recorded in coloum 60% to below 75%.</t>
  </si>
</sst>
</file>

<file path=xl/styles.xml><?xml version="1.0" encoding="utf-8"?>
<styleSheet xmlns="http://schemas.openxmlformats.org/spreadsheetml/2006/main">
  <numFmts count="2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;\-0;;@"/>
    <numFmt numFmtId="174" formatCode="0;\-0;;"/>
    <numFmt numFmtId="175" formatCode="0.0;\-0.0;;@"/>
    <numFmt numFmtId="176" formatCode="0.00;\-0.00;;@"/>
    <numFmt numFmtId="177" formatCode="0.00;\-0.0;;@"/>
    <numFmt numFmtId="178" formatCode="0.00;\-0;;@"/>
    <numFmt numFmtId="179" formatCode="0.00;\-0.000;;@"/>
    <numFmt numFmtId="180" formatCode="0.00;\-0.0000;;@"/>
    <numFmt numFmtId="181" formatCode="0.00;\-0.00000;;@"/>
    <numFmt numFmtId="182" formatCode="0.0_ ;\-0.0\ 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1"/>
      <name val="Arial Narrow"/>
      <family val="2"/>
    </font>
    <font>
      <sz val="14"/>
      <name val="Arial Narrow"/>
      <family val="2"/>
    </font>
    <font>
      <sz val="10"/>
      <name val="Arial Narrow"/>
      <family val="2"/>
    </font>
    <font>
      <b/>
      <sz val="11"/>
      <name val="Cambria"/>
      <family val="1"/>
    </font>
    <font>
      <sz val="11"/>
      <name val="Cambria"/>
      <family val="1"/>
    </font>
    <font>
      <b/>
      <sz val="14"/>
      <name val="Cambria"/>
      <family val="1"/>
    </font>
    <font>
      <sz val="11"/>
      <color indexed="60"/>
      <name val="Cambria"/>
      <family val="1"/>
    </font>
    <font>
      <i/>
      <sz val="9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i/>
      <sz val="11"/>
      <name val="Calibri"/>
      <family val="2"/>
    </font>
    <font>
      <sz val="12"/>
      <name val="Cambria"/>
      <family val="1"/>
    </font>
    <font>
      <i/>
      <sz val="9"/>
      <color indexed="8"/>
      <name val="Cambria"/>
      <family val="1"/>
    </font>
    <font>
      <b/>
      <sz val="12"/>
      <name val="Cambria"/>
      <family val="1"/>
    </font>
    <font>
      <b/>
      <sz val="11"/>
      <color indexed="8"/>
      <name val="Cambria"/>
      <family val="1"/>
    </font>
    <font>
      <b/>
      <sz val="13"/>
      <name val="Cambria"/>
      <family val="1"/>
    </font>
    <font>
      <i/>
      <sz val="11"/>
      <name val="Cambria"/>
      <family val="1"/>
    </font>
    <font>
      <i/>
      <sz val="11"/>
      <color indexed="10"/>
      <name val="Calibri"/>
      <family val="2"/>
    </font>
    <font>
      <sz val="8"/>
      <name val="Cambria"/>
      <family val="1"/>
    </font>
    <font>
      <sz val="12"/>
      <color indexed="12"/>
      <name val="Arial Narrow"/>
      <family val="2"/>
    </font>
    <font>
      <b/>
      <sz val="11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sz val="11"/>
      <color indexed="36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sz val="11"/>
      <color rgb="FF7030A0"/>
      <name val="Cambria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72" fontId="13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5" fillId="0" borderId="12" xfId="0" applyFont="1" applyBorder="1" applyAlignment="1">
      <alignment vertical="center"/>
    </xf>
    <xf numFmtId="0" fontId="15" fillId="0" borderId="12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vertical="center"/>
    </xf>
    <xf numFmtId="173" fontId="6" fillId="0" borderId="10" xfId="0" applyNumberFormat="1" applyFont="1" applyFill="1" applyBorder="1" applyAlignment="1" applyProtection="1">
      <alignment horizontal="right" vertical="center"/>
      <protection locked="0"/>
    </xf>
    <xf numFmtId="173" fontId="6" fillId="0" borderId="10" xfId="0" applyNumberFormat="1" applyFont="1" applyFill="1" applyBorder="1" applyAlignment="1">
      <alignment horizontal="right" vertical="center"/>
    </xf>
    <xf numFmtId="173" fontId="6" fillId="0" borderId="10" xfId="0" applyNumberFormat="1" applyFont="1" applyBorder="1" applyAlignment="1">
      <alignment vertical="center"/>
    </xf>
    <xf numFmtId="173" fontId="6" fillId="0" borderId="10" xfId="0" applyNumberFormat="1" applyFont="1" applyFill="1" applyBorder="1" applyAlignment="1" applyProtection="1" quotePrefix="1">
      <alignment horizontal="right" vertical="center"/>
      <protection locked="0"/>
    </xf>
    <xf numFmtId="173" fontId="6" fillId="0" borderId="10" xfId="0" applyNumberFormat="1" applyFont="1" applyFill="1" applyBorder="1" applyAlignment="1" quotePrefix="1">
      <alignment horizontal="right" vertical="center"/>
    </xf>
    <xf numFmtId="173" fontId="6" fillId="0" borderId="10" xfId="0" applyNumberFormat="1" applyFont="1" applyFill="1" applyBorder="1" applyAlignment="1" applyProtection="1">
      <alignment horizontal="right" vertical="center"/>
      <protection locked="0"/>
    </xf>
    <xf numFmtId="173" fontId="6" fillId="0" borderId="10" xfId="0" applyNumberFormat="1" applyFont="1" applyFill="1" applyBorder="1" applyAlignment="1" applyProtection="1" quotePrefix="1">
      <alignment horizontal="right" vertical="center"/>
      <protection locked="0"/>
    </xf>
    <xf numFmtId="173" fontId="6" fillId="0" borderId="10" xfId="0" applyNumberFormat="1" applyFont="1" applyFill="1" applyBorder="1" applyAlignment="1">
      <alignment horizontal="right" vertical="center"/>
    </xf>
    <xf numFmtId="173" fontId="6" fillId="34" borderId="10" xfId="0" applyNumberFormat="1" applyFont="1" applyFill="1" applyBorder="1" applyAlignment="1">
      <alignment vertical="center"/>
    </xf>
    <xf numFmtId="173" fontId="6" fillId="0" borderId="0" xfId="0" applyNumberFormat="1" applyFont="1" applyFill="1" applyAlignment="1" applyProtection="1">
      <alignment horizontal="right" vertical="center"/>
      <protection locked="0"/>
    </xf>
    <xf numFmtId="173" fontId="6" fillId="0" borderId="13" xfId="0" applyNumberFormat="1" applyFont="1" applyFill="1" applyBorder="1" applyAlignment="1" applyProtection="1">
      <alignment horizontal="right" vertical="center"/>
      <protection locked="0"/>
    </xf>
    <xf numFmtId="173" fontId="0" fillId="0" borderId="0" xfId="0" applyNumberFormat="1" applyAlignment="1">
      <alignment/>
    </xf>
    <xf numFmtId="173" fontId="7" fillId="0" borderId="0" xfId="0" applyNumberFormat="1" applyFont="1" applyFill="1" applyBorder="1" applyAlignment="1">
      <alignment vertical="center"/>
    </xf>
    <xf numFmtId="173" fontId="6" fillId="0" borderId="0" xfId="0" applyNumberFormat="1" applyFont="1" applyBorder="1" applyAlignment="1">
      <alignment vertical="center"/>
    </xf>
    <xf numFmtId="173" fontId="15" fillId="0" borderId="12" xfId="0" applyNumberFormat="1" applyFont="1" applyFill="1" applyBorder="1" applyAlignment="1">
      <alignment vertical="center" wrapText="1"/>
    </xf>
    <xf numFmtId="173" fontId="15" fillId="0" borderId="12" xfId="0" applyNumberFormat="1" applyFont="1" applyFill="1" applyBorder="1" applyAlignment="1">
      <alignment horizontal="left" vertical="center"/>
    </xf>
    <xf numFmtId="173" fontId="15" fillId="0" borderId="12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Border="1" applyAlignment="1">
      <alignment horizontal="right" vertical="center" wrapText="1"/>
    </xf>
    <xf numFmtId="173" fontId="2" fillId="0" borderId="0" xfId="0" applyNumberFormat="1" applyFont="1" applyAlignment="1">
      <alignment vertical="center"/>
    </xf>
    <xf numFmtId="173" fontId="4" fillId="0" borderId="0" xfId="0" applyNumberFormat="1" applyFont="1" applyAlignment="1">
      <alignment vertical="center"/>
    </xf>
    <xf numFmtId="173" fontId="6" fillId="34" borderId="10" xfId="0" applyNumberFormat="1" applyFont="1" applyFill="1" applyBorder="1" applyAlignment="1">
      <alignment vertical="center" wrapText="1" readingOrder="1"/>
    </xf>
    <xf numFmtId="173" fontId="6" fillId="0" borderId="10" xfId="0" applyNumberFormat="1" applyFont="1" applyFill="1" applyBorder="1" applyAlignment="1">
      <alignment vertical="center"/>
    </xf>
    <xf numFmtId="175" fontId="6" fillId="0" borderId="10" xfId="0" applyNumberFormat="1" applyFont="1" applyBorder="1" applyAlignment="1">
      <alignment vertical="center"/>
    </xf>
    <xf numFmtId="175" fontId="6" fillId="0" borderId="10" xfId="0" applyNumberFormat="1" applyFont="1" applyBorder="1" applyAlignment="1">
      <alignment horizontal="center" vertical="center"/>
    </xf>
    <xf numFmtId="175" fontId="6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5" fillId="9" borderId="10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vertical="center"/>
    </xf>
    <xf numFmtId="0" fontId="5" fillId="9" borderId="10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vertical="center"/>
    </xf>
    <xf numFmtId="173" fontId="10" fillId="35" borderId="10" xfId="0" applyNumberFormat="1" applyFont="1" applyFill="1" applyBorder="1" applyAlignment="1">
      <alignment horizontal="right" vertical="center"/>
    </xf>
    <xf numFmtId="173" fontId="10" fillId="35" borderId="10" xfId="0" applyNumberFormat="1" applyFont="1" applyFill="1" applyBorder="1" applyAlignment="1">
      <alignment vertical="center"/>
    </xf>
    <xf numFmtId="175" fontId="10" fillId="35" borderId="10" xfId="0" applyNumberFormat="1" applyFont="1" applyFill="1" applyBorder="1" applyAlignment="1">
      <alignment vertical="center"/>
    </xf>
    <xf numFmtId="0" fontId="6" fillId="36" borderId="10" xfId="0" applyFont="1" applyFill="1" applyBorder="1" applyAlignment="1">
      <alignment horizontal="center" vertical="center"/>
    </xf>
    <xf numFmtId="173" fontId="6" fillId="36" borderId="10" xfId="0" applyNumberFormat="1" applyFont="1" applyFill="1" applyBorder="1" applyAlignment="1">
      <alignment vertical="center"/>
    </xf>
    <xf numFmtId="173" fontId="6" fillId="36" borderId="10" xfId="0" applyNumberFormat="1" applyFont="1" applyFill="1" applyBorder="1" applyAlignment="1" applyProtection="1" quotePrefix="1">
      <alignment horizontal="right" vertical="center"/>
      <protection locked="0"/>
    </xf>
    <xf numFmtId="173" fontId="6" fillId="36" borderId="10" xfId="0" applyNumberFormat="1" applyFont="1" applyFill="1" applyBorder="1" applyAlignment="1" quotePrefix="1">
      <alignment horizontal="right" vertical="center"/>
    </xf>
    <xf numFmtId="173" fontId="6" fillId="36" borderId="10" xfId="0" applyNumberFormat="1" applyFont="1" applyFill="1" applyBorder="1" applyAlignment="1">
      <alignment horizontal="right" vertical="center"/>
    </xf>
    <xf numFmtId="173" fontId="6" fillId="36" borderId="10" xfId="0" applyNumberFormat="1" applyFont="1" applyFill="1" applyBorder="1" applyAlignment="1" applyProtection="1">
      <alignment horizontal="right" vertical="center"/>
      <protection locked="0"/>
    </xf>
    <xf numFmtId="175" fontId="6" fillId="36" borderId="10" xfId="0" applyNumberFormat="1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vertical="center"/>
    </xf>
    <xf numFmtId="173" fontId="6" fillId="36" borderId="10" xfId="0" applyNumberFormat="1" applyFont="1" applyFill="1" applyBorder="1" applyAlignment="1" applyProtection="1">
      <alignment horizontal="right" vertical="center"/>
      <protection locked="0"/>
    </xf>
    <xf numFmtId="173" fontId="6" fillId="34" borderId="10" xfId="0" applyNumberFormat="1" applyFont="1" applyFill="1" applyBorder="1" applyAlignment="1">
      <alignment vertical="center"/>
    </xf>
    <xf numFmtId="173" fontId="58" fillId="37" borderId="10" xfId="0" applyNumberFormat="1" applyFont="1" applyFill="1" applyBorder="1" applyAlignment="1">
      <alignment horizontal="right" vertical="center"/>
    </xf>
    <xf numFmtId="173" fontId="6" fillId="37" borderId="10" xfId="0" applyNumberFormat="1" applyFont="1" applyFill="1" applyBorder="1" applyAlignment="1">
      <alignment horizontal="right" vertical="center"/>
    </xf>
    <xf numFmtId="173" fontId="6" fillId="37" borderId="10" xfId="0" applyNumberFormat="1" applyFont="1" applyFill="1" applyBorder="1" applyAlignment="1" applyProtection="1" quotePrefix="1">
      <alignment horizontal="right" vertical="center"/>
      <protection locked="0"/>
    </xf>
    <xf numFmtId="173" fontId="6" fillId="37" borderId="10" xfId="0" applyNumberFormat="1" applyFont="1" applyFill="1" applyBorder="1" applyAlignment="1">
      <alignment vertical="center"/>
    </xf>
    <xf numFmtId="175" fontId="6" fillId="37" borderId="10" xfId="0" applyNumberFormat="1" applyFont="1" applyFill="1" applyBorder="1" applyAlignment="1">
      <alignment horizontal="center" vertical="center"/>
    </xf>
    <xf numFmtId="173" fontId="6" fillId="37" borderId="10" xfId="0" applyNumberFormat="1" applyFont="1" applyFill="1" applyBorder="1" applyAlignment="1" quotePrefix="1">
      <alignment horizontal="right" vertical="center"/>
    </xf>
    <xf numFmtId="173" fontId="6" fillId="37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 quotePrefix="1">
      <alignment horizontal="right" vertical="center"/>
    </xf>
    <xf numFmtId="0" fontId="6" fillId="0" borderId="1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vertical="center"/>
    </xf>
    <xf numFmtId="0" fontId="6" fillId="36" borderId="10" xfId="0" applyNumberFormat="1" applyFont="1" applyFill="1" applyBorder="1" applyAlignment="1">
      <alignment vertical="center"/>
    </xf>
    <xf numFmtId="0" fontId="58" fillId="36" borderId="10" xfId="0" applyNumberFormat="1" applyFont="1" applyFill="1" applyBorder="1" applyAlignment="1">
      <alignment vertical="center"/>
    </xf>
    <xf numFmtId="173" fontId="58" fillId="37" borderId="10" xfId="0" applyNumberFormat="1" applyFont="1" applyFill="1" applyBorder="1" applyAlignment="1" applyProtection="1">
      <alignment horizontal="right" vertical="center"/>
      <protection locked="0"/>
    </xf>
    <xf numFmtId="173" fontId="58" fillId="37" borderId="10" xfId="0" applyNumberFormat="1" applyFont="1" applyFill="1" applyBorder="1" applyAlignment="1">
      <alignment vertical="center"/>
    </xf>
    <xf numFmtId="173" fontId="6" fillId="37" borderId="10" xfId="0" applyNumberFormat="1" applyFont="1" applyFill="1" applyBorder="1" applyAlignment="1" applyProtection="1">
      <alignment horizontal="right" vertical="center"/>
      <protection locked="0"/>
    </xf>
    <xf numFmtId="173" fontId="6" fillId="37" borderId="0" xfId="0" applyNumberFormat="1" applyFont="1" applyFill="1" applyAlignment="1" applyProtection="1">
      <alignment horizontal="right" vertical="center"/>
      <protection locked="0"/>
    </xf>
    <xf numFmtId="173" fontId="6" fillId="37" borderId="13" xfId="0" applyNumberFormat="1" applyFont="1" applyFill="1" applyBorder="1" applyAlignment="1" applyProtection="1">
      <alignment horizontal="right" vertical="center"/>
      <protection locked="0"/>
    </xf>
    <xf numFmtId="173" fontId="6" fillId="37" borderId="10" xfId="0" applyNumberFormat="1" applyFont="1" applyFill="1" applyBorder="1" applyAlignment="1" quotePrefix="1">
      <alignment horizontal="right" vertical="center"/>
    </xf>
    <xf numFmtId="173" fontId="6" fillId="37" borderId="10" xfId="0" applyNumberFormat="1" applyFont="1" applyFill="1" applyBorder="1" applyAlignment="1">
      <alignment vertical="center"/>
    </xf>
    <xf numFmtId="173" fontId="6" fillId="37" borderId="10" xfId="0" applyNumberFormat="1" applyFont="1" applyFill="1" applyBorder="1" applyAlignment="1" applyProtection="1" quotePrefix="1">
      <alignment horizontal="right" vertical="center"/>
      <protection locked="0"/>
    </xf>
    <xf numFmtId="1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vertical="center"/>
    </xf>
    <xf numFmtId="1" fontId="6" fillId="37" borderId="10" xfId="0" applyNumberFormat="1" applyFont="1" applyFill="1" applyBorder="1" applyAlignment="1">
      <alignment vertical="center"/>
    </xf>
    <xf numFmtId="172" fontId="6" fillId="37" borderId="10" xfId="0" applyNumberFormat="1" applyFont="1" applyFill="1" applyBorder="1" applyAlignment="1">
      <alignment horizontal="center" vertical="center"/>
    </xf>
    <xf numFmtId="173" fontId="59" fillId="37" borderId="10" xfId="0" applyNumberFormat="1" applyFont="1" applyFill="1" applyBorder="1" applyAlignment="1" applyProtection="1" quotePrefix="1">
      <alignment horizontal="right" vertical="center"/>
      <protection locked="0"/>
    </xf>
    <xf numFmtId="173" fontId="59" fillId="37" borderId="10" xfId="0" applyNumberFormat="1" applyFont="1" applyFill="1" applyBorder="1" applyAlignment="1" quotePrefix="1">
      <alignment horizontal="right" vertical="center"/>
    </xf>
    <xf numFmtId="175" fontId="58" fillId="37" borderId="10" xfId="0" applyNumberFormat="1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vertical="center"/>
    </xf>
    <xf numFmtId="0" fontId="6" fillId="0" borderId="10" xfId="0" applyNumberFormat="1" applyFont="1" applyFill="1" applyBorder="1" applyAlignment="1" applyProtection="1" quotePrefix="1">
      <alignment horizontal="right" vertical="center"/>
      <protection locked="0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173" fontId="6" fillId="0" borderId="14" xfId="0" applyNumberFormat="1" applyFont="1" applyFill="1" applyBorder="1" applyAlignment="1">
      <alignment vertical="center"/>
    </xf>
    <xf numFmtId="173" fontId="6" fillId="37" borderId="14" xfId="0" applyNumberFormat="1" applyFont="1" applyFill="1" applyBorder="1" applyAlignment="1" applyProtection="1" quotePrefix="1">
      <alignment horizontal="right" vertical="center"/>
      <protection locked="0"/>
    </xf>
    <xf numFmtId="173" fontId="6" fillId="37" borderId="14" xfId="0" applyNumberFormat="1" applyFont="1" applyFill="1" applyBorder="1" applyAlignment="1" quotePrefix="1">
      <alignment horizontal="right" vertical="center"/>
    </xf>
    <xf numFmtId="173" fontId="6" fillId="37" borderId="14" xfId="0" applyNumberFormat="1" applyFont="1" applyFill="1" applyBorder="1" applyAlignment="1">
      <alignment vertical="center"/>
    </xf>
    <xf numFmtId="173" fontId="6" fillId="37" borderId="14" xfId="0" applyNumberFormat="1" applyFont="1" applyFill="1" applyBorder="1" applyAlignment="1">
      <alignment horizontal="right" vertical="center"/>
    </xf>
    <xf numFmtId="173" fontId="6" fillId="0" borderId="14" xfId="0" applyNumberFormat="1" applyFont="1" applyFill="1" applyBorder="1" applyAlignment="1">
      <alignment horizontal="right" vertical="center"/>
    </xf>
    <xf numFmtId="173" fontId="6" fillId="37" borderId="14" xfId="0" applyNumberFormat="1" applyFont="1" applyFill="1" applyBorder="1" applyAlignment="1" applyProtection="1">
      <alignment horizontal="right" vertical="center"/>
      <protection locked="0"/>
    </xf>
    <xf numFmtId="173" fontId="6" fillId="37" borderId="14" xfId="0" applyNumberFormat="1" applyFont="1" applyFill="1" applyBorder="1" applyAlignment="1" applyProtection="1">
      <alignment horizontal="right" vertical="center"/>
      <protection locked="0"/>
    </xf>
    <xf numFmtId="173" fontId="6" fillId="0" borderId="14" xfId="0" applyNumberFormat="1" applyFont="1" applyFill="1" applyBorder="1" applyAlignment="1" applyProtection="1">
      <alignment horizontal="right" vertical="center"/>
      <protection locked="0"/>
    </xf>
    <xf numFmtId="175" fontId="6" fillId="37" borderId="14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 applyProtection="1">
      <alignment horizontal="right" vertical="center"/>
      <protection/>
    </xf>
    <xf numFmtId="175" fontId="6" fillId="9" borderId="10" xfId="0" applyNumberFormat="1" applyFont="1" applyFill="1" applyBorder="1" applyAlignment="1">
      <alignment horizontal="right" vertical="center"/>
    </xf>
    <xf numFmtId="182" fontId="6" fillId="9" borderId="10" xfId="0" applyNumberFormat="1" applyFont="1" applyFill="1" applyBorder="1" applyAlignment="1">
      <alignment horizontal="right" vertical="center"/>
    </xf>
    <xf numFmtId="175" fontId="6" fillId="9" borderId="10" xfId="0" applyNumberFormat="1" applyFont="1" applyFill="1" applyBorder="1" applyAlignment="1">
      <alignment horizontal="right" vertical="center"/>
    </xf>
    <xf numFmtId="175" fontId="6" fillId="0" borderId="10" xfId="0" applyNumberFormat="1" applyFont="1" applyFill="1" applyBorder="1" applyAlignment="1">
      <alignment horizontal="right" vertical="center"/>
    </xf>
    <xf numFmtId="175" fontId="6" fillId="37" borderId="10" xfId="0" applyNumberFormat="1" applyFont="1" applyFill="1" applyBorder="1" applyAlignment="1">
      <alignment horizontal="right" vertical="center"/>
    </xf>
    <xf numFmtId="0" fontId="6" fillId="9" borderId="10" xfId="0" applyNumberFormat="1" applyFont="1" applyFill="1" applyBorder="1" applyAlignment="1">
      <alignment horizontal="right" vertical="center"/>
    </xf>
    <xf numFmtId="173" fontId="6" fillId="37" borderId="10" xfId="0" applyNumberFormat="1" applyFont="1" applyFill="1" applyBorder="1" applyAlignment="1" applyProtection="1">
      <alignment horizontal="right" vertical="center"/>
      <protection/>
    </xf>
    <xf numFmtId="175" fontId="6" fillId="37" borderId="10" xfId="0" applyNumberFormat="1" applyFont="1" applyFill="1" applyBorder="1" applyAlignment="1">
      <alignment horizontal="right" vertical="center"/>
    </xf>
    <xf numFmtId="173" fontId="6" fillId="36" borderId="10" xfId="0" applyNumberFormat="1" applyFont="1" applyFill="1" applyBorder="1" applyAlignment="1" applyProtection="1">
      <alignment horizontal="right" vertical="center"/>
      <protection/>
    </xf>
    <xf numFmtId="175" fontId="6" fillId="36" borderId="10" xfId="0" applyNumberFormat="1" applyFont="1" applyFill="1" applyBorder="1" applyAlignment="1">
      <alignment horizontal="right" vertical="center"/>
    </xf>
    <xf numFmtId="173" fontId="6" fillId="37" borderId="15" xfId="0" applyNumberFormat="1" applyFont="1" applyFill="1" applyBorder="1" applyAlignment="1">
      <alignment horizontal="right" vertical="center"/>
    </xf>
    <xf numFmtId="173" fontId="6" fillId="37" borderId="16" xfId="0" applyNumberFormat="1" applyFont="1" applyFill="1" applyBorder="1" applyAlignment="1">
      <alignment horizontal="right" vertical="center"/>
    </xf>
    <xf numFmtId="173" fontId="6" fillId="37" borderId="17" xfId="0" applyNumberFormat="1" applyFont="1" applyFill="1" applyBorder="1" applyAlignment="1">
      <alignment horizontal="right" vertical="center"/>
    </xf>
    <xf numFmtId="0" fontId="6" fillId="36" borderId="0" xfId="0" applyFont="1" applyFill="1" applyBorder="1" applyAlignment="1">
      <alignment horizontal="right" vertical="center"/>
    </xf>
    <xf numFmtId="173" fontId="6" fillId="37" borderId="10" xfId="0" applyNumberFormat="1" applyFont="1" applyFill="1" applyBorder="1" applyAlignment="1">
      <alignment horizontal="right" vertical="center"/>
    </xf>
    <xf numFmtId="173" fontId="6" fillId="0" borderId="14" xfId="0" applyNumberFormat="1" applyFont="1" applyFill="1" applyBorder="1" applyAlignment="1" applyProtection="1">
      <alignment horizontal="right" vertical="center"/>
      <protection/>
    </xf>
    <xf numFmtId="175" fontId="6" fillId="9" borderId="14" xfId="0" applyNumberFormat="1" applyFont="1" applyFill="1" applyBorder="1" applyAlignment="1">
      <alignment horizontal="right" vertical="center"/>
    </xf>
    <xf numFmtId="175" fontId="6" fillId="37" borderId="14" xfId="0" applyNumberFormat="1" applyFont="1" applyFill="1" applyBorder="1" applyAlignment="1">
      <alignment horizontal="right" vertical="center"/>
    </xf>
    <xf numFmtId="175" fontId="6" fillId="9" borderId="14" xfId="0" applyNumberFormat="1" applyFont="1" applyFill="1" applyBorder="1" applyAlignment="1">
      <alignment horizontal="right" vertical="center"/>
    </xf>
    <xf numFmtId="175" fontId="6" fillId="0" borderId="14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right" vertical="center"/>
    </xf>
    <xf numFmtId="175" fontId="10" fillId="35" borderId="10" xfId="0" applyNumberFormat="1" applyFont="1" applyFill="1" applyBorder="1" applyAlignment="1">
      <alignment horizontal="right" vertical="center"/>
    </xf>
    <xf numFmtId="175" fontId="5" fillId="35" borderId="10" xfId="0" applyNumberFormat="1" applyFont="1" applyFill="1" applyBorder="1" applyAlignment="1">
      <alignment horizontal="right" vertical="center"/>
    </xf>
    <xf numFmtId="173" fontId="6" fillId="0" borderId="10" xfId="0" applyNumberFormat="1" applyFont="1" applyFill="1" applyBorder="1" applyAlignment="1">
      <alignment vertical="center" wrapText="1"/>
    </xf>
    <xf numFmtId="173" fontId="5" fillId="0" borderId="10" xfId="0" applyNumberFormat="1" applyFont="1" applyFill="1" applyBorder="1" applyAlignment="1">
      <alignment vertical="center" wrapText="1"/>
    </xf>
    <xf numFmtId="0" fontId="2" fillId="35" borderId="0" xfId="0" applyFont="1" applyFill="1" applyAlignment="1">
      <alignment vertical="center"/>
    </xf>
    <xf numFmtId="173" fontId="5" fillId="35" borderId="10" xfId="0" applyNumberFormat="1" applyFont="1" applyFill="1" applyBorder="1" applyAlignment="1">
      <alignment horizontal="center" vertical="center" wrapText="1"/>
    </xf>
    <xf numFmtId="173" fontId="5" fillId="35" borderId="10" xfId="0" applyNumberFormat="1" applyFont="1" applyFill="1" applyBorder="1" applyAlignment="1">
      <alignment horizontal="center" vertical="center"/>
    </xf>
    <xf numFmtId="173" fontId="9" fillId="35" borderId="10" xfId="0" applyNumberFormat="1" applyFont="1" applyFill="1" applyBorder="1" applyAlignment="1">
      <alignment horizontal="center" vertical="center"/>
    </xf>
    <xf numFmtId="173" fontId="14" fillId="35" borderId="10" xfId="0" applyNumberFormat="1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vertical="center"/>
    </xf>
    <xf numFmtId="0" fontId="10" fillId="35" borderId="0" xfId="0" applyFont="1" applyFill="1" applyAlignment="1">
      <alignment vertical="center"/>
    </xf>
    <xf numFmtId="173" fontId="6" fillId="0" borderId="10" xfId="0" applyNumberFormat="1" applyFont="1" applyBorder="1" applyAlignment="1">
      <alignment horizontal="right" vertical="center"/>
    </xf>
    <xf numFmtId="175" fontId="6" fillId="0" borderId="10" xfId="0" applyNumberFormat="1" applyFont="1" applyBorder="1" applyAlignment="1">
      <alignment horizontal="right" vertical="center"/>
    </xf>
    <xf numFmtId="0" fontId="58" fillId="37" borderId="10" xfId="0" applyNumberFormat="1" applyFont="1" applyFill="1" applyBorder="1" applyAlignment="1">
      <alignment horizontal="right" vertical="center"/>
    </xf>
    <xf numFmtId="0" fontId="6" fillId="37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Border="1" applyAlignment="1">
      <alignment horizontal="right" vertical="center"/>
    </xf>
    <xf numFmtId="173" fontId="6" fillId="0" borderId="0" xfId="0" applyNumberFormat="1" applyFont="1" applyFill="1" applyAlignment="1">
      <alignment horizontal="right" vertical="center"/>
    </xf>
    <xf numFmtId="173" fontId="21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3" fontId="11" fillId="0" borderId="0" xfId="0" applyNumberFormat="1" applyFont="1" applyAlignment="1">
      <alignment horizontal="left" vertical="center"/>
    </xf>
    <xf numFmtId="173" fontId="20" fillId="0" borderId="0" xfId="0" applyNumberFormat="1" applyFont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5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36" borderId="10" xfId="0" applyNumberFormat="1" applyFont="1" applyFill="1" applyBorder="1" applyAlignment="1" applyProtection="1" quotePrefix="1">
      <alignment horizontal="right" vertical="center"/>
      <protection locked="0"/>
    </xf>
    <xf numFmtId="0" fontId="6" fillId="36" borderId="10" xfId="0" applyNumberFormat="1" applyFont="1" applyFill="1" applyBorder="1" applyAlignment="1">
      <alignment horizontal="right" vertical="center"/>
    </xf>
    <xf numFmtId="173" fontId="6" fillId="8" borderId="15" xfId="0" applyNumberFormat="1" applyFont="1" applyFill="1" applyBorder="1" applyAlignment="1">
      <alignment horizontal="right" vertical="center"/>
    </xf>
    <xf numFmtId="173" fontId="6" fillId="8" borderId="16" xfId="0" applyNumberFormat="1" applyFont="1" applyFill="1" applyBorder="1" applyAlignment="1">
      <alignment horizontal="right" vertical="center"/>
    </xf>
    <xf numFmtId="173" fontId="6" fillId="8" borderId="17" xfId="0" applyNumberFormat="1" applyFont="1" applyFill="1" applyBorder="1" applyAlignment="1">
      <alignment horizontal="right" vertical="center"/>
    </xf>
    <xf numFmtId="0" fontId="6" fillId="8" borderId="0" xfId="0" applyFont="1" applyFill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6" fillId="36" borderId="10" xfId="0" applyFont="1" applyFill="1" applyBorder="1" applyAlignment="1">
      <alignment vertical="center" wrapText="1"/>
    </xf>
    <xf numFmtId="0" fontId="58" fillId="36" borderId="10" xfId="0" applyFont="1" applyFill="1" applyBorder="1" applyAlignment="1">
      <alignment vertical="center" wrapText="1"/>
    </xf>
    <xf numFmtId="0" fontId="58" fillId="36" borderId="14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right"/>
    </xf>
    <xf numFmtId="173" fontId="5" fillId="0" borderId="10" xfId="0" applyNumberFormat="1" applyFont="1" applyFill="1" applyBorder="1" applyAlignment="1">
      <alignment vertical="center" wrapText="1"/>
    </xf>
    <xf numFmtId="173" fontId="6" fillId="0" borderId="10" xfId="0" applyNumberFormat="1" applyFont="1" applyFill="1" applyBorder="1" applyAlignment="1">
      <alignment vertical="center" wrapText="1"/>
    </xf>
    <xf numFmtId="173" fontId="6" fillId="0" borderId="10" xfId="0" applyNumberFormat="1" applyFont="1" applyFill="1" applyBorder="1" applyAlignment="1" applyProtection="1">
      <alignment vertical="center"/>
      <protection locked="0"/>
    </xf>
    <xf numFmtId="173" fontId="6" fillId="0" borderId="10" xfId="0" applyNumberFormat="1" applyFont="1" applyFill="1" applyBorder="1" applyAlignment="1" applyProtection="1">
      <alignment vertical="center"/>
      <protection/>
    </xf>
    <xf numFmtId="175" fontId="6" fillId="0" borderId="10" xfId="0" applyNumberFormat="1" applyFont="1" applyFill="1" applyBorder="1" applyAlignment="1">
      <alignment vertical="center"/>
    </xf>
    <xf numFmtId="175" fontId="6" fillId="0" borderId="10" xfId="0" applyNumberFormat="1" applyFont="1" applyFill="1" applyBorder="1" applyAlignment="1">
      <alignment horizontal="center" vertical="center"/>
    </xf>
    <xf numFmtId="175" fontId="6" fillId="37" borderId="10" xfId="0" applyNumberFormat="1" applyFont="1" applyFill="1" applyBorder="1" applyAlignment="1">
      <alignment vertical="center"/>
    </xf>
    <xf numFmtId="175" fontId="6" fillId="37" borderId="10" xfId="0" applyNumberFormat="1" applyFont="1" applyFill="1" applyBorder="1" applyAlignment="1">
      <alignment horizontal="center" vertical="center"/>
    </xf>
    <xf numFmtId="173" fontId="6" fillId="36" borderId="10" xfId="0" applyNumberFormat="1" applyFont="1" applyFill="1" applyBorder="1" applyAlignment="1" applyProtection="1">
      <alignment vertical="center"/>
      <protection locked="0"/>
    </xf>
    <xf numFmtId="173" fontId="6" fillId="36" borderId="10" xfId="0" applyNumberFormat="1" applyFont="1" applyFill="1" applyBorder="1" applyAlignment="1" applyProtection="1">
      <alignment vertical="center"/>
      <protection/>
    </xf>
    <xf numFmtId="173" fontId="6" fillId="36" borderId="10" xfId="0" applyNumberFormat="1" applyFont="1" applyFill="1" applyBorder="1" applyAlignment="1">
      <alignment vertical="center"/>
    </xf>
    <xf numFmtId="173" fontId="6" fillId="36" borderId="10" xfId="0" applyNumberFormat="1" applyFont="1" applyFill="1" applyBorder="1" applyAlignment="1" quotePrefix="1">
      <alignment horizontal="right" vertical="center"/>
    </xf>
    <xf numFmtId="175" fontId="6" fillId="36" borderId="10" xfId="0" applyNumberFormat="1" applyFont="1" applyFill="1" applyBorder="1" applyAlignment="1">
      <alignment vertical="center"/>
    </xf>
    <xf numFmtId="173" fontId="6" fillId="36" borderId="10" xfId="0" applyNumberFormat="1" applyFont="1" applyFill="1" applyBorder="1" applyAlignment="1">
      <alignment horizontal="right" vertical="center"/>
    </xf>
    <xf numFmtId="173" fontId="6" fillId="36" borderId="10" xfId="0" applyNumberFormat="1" applyFont="1" applyFill="1" applyBorder="1" applyAlignment="1" applyProtection="1" quotePrefix="1">
      <alignment horizontal="right" vertical="center"/>
      <protection locked="0"/>
    </xf>
    <xf numFmtId="175" fontId="6" fillId="36" borderId="10" xfId="0" applyNumberFormat="1" applyFont="1" applyFill="1" applyBorder="1" applyAlignment="1">
      <alignment horizontal="center" vertical="center"/>
    </xf>
    <xf numFmtId="175" fontId="5" fillId="35" borderId="10" xfId="0" applyNumberFormat="1" applyFont="1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173" fontId="10" fillId="33" borderId="10" xfId="0" applyNumberFormat="1" applyFont="1" applyFill="1" applyBorder="1" applyAlignment="1">
      <alignment horizontal="right" vertical="center"/>
    </xf>
    <xf numFmtId="175" fontId="5" fillId="33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 quotePrefix="1">
      <alignment horizontal="right" vertical="center"/>
    </xf>
    <xf numFmtId="173" fontId="6" fillId="38" borderId="10" xfId="0" applyNumberFormat="1" applyFont="1" applyFill="1" applyBorder="1" applyAlignment="1">
      <alignment vertical="center"/>
    </xf>
    <xf numFmtId="175" fontId="6" fillId="38" borderId="10" xfId="0" applyNumberFormat="1" applyFont="1" applyFill="1" applyBorder="1" applyAlignment="1">
      <alignment horizontal="center" vertical="center"/>
    </xf>
    <xf numFmtId="173" fontId="6" fillId="38" borderId="10" xfId="0" applyNumberFormat="1" applyFont="1" applyFill="1" applyBorder="1" applyAlignment="1">
      <alignment vertical="center"/>
    </xf>
    <xf numFmtId="175" fontId="6" fillId="38" borderId="10" xfId="0" applyNumberFormat="1" applyFont="1" applyFill="1" applyBorder="1" applyAlignment="1">
      <alignment horizontal="center" vertical="center"/>
    </xf>
    <xf numFmtId="175" fontId="6" fillId="9" borderId="10" xfId="0" applyNumberFormat="1" applyFont="1" applyFill="1" applyBorder="1" applyAlignment="1">
      <alignment vertical="center"/>
    </xf>
    <xf numFmtId="0" fontId="6" fillId="36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left" vertical="center"/>
    </xf>
    <xf numFmtId="173" fontId="6" fillId="8" borderId="10" xfId="0" applyNumberFormat="1" applyFont="1" applyFill="1" applyBorder="1" applyAlignment="1">
      <alignment horizontal="right" vertical="center"/>
    </xf>
    <xf numFmtId="0" fontId="6" fillId="8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6" fillId="33" borderId="24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/>
    </xf>
    <xf numFmtId="0" fontId="6" fillId="8" borderId="16" xfId="0" applyFont="1" applyFill="1" applyBorder="1" applyAlignment="1">
      <alignment horizontal="center" vertical="center"/>
    </xf>
    <xf numFmtId="0" fontId="6" fillId="8" borderId="17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 wrapText="1"/>
    </xf>
    <xf numFmtId="173" fontId="5" fillId="35" borderId="10" xfId="0" applyNumberFormat="1" applyFont="1" applyFill="1" applyBorder="1" applyAlignment="1">
      <alignment horizontal="center" vertical="center" wrapText="1"/>
    </xf>
    <xf numFmtId="173" fontId="5" fillId="35" borderId="10" xfId="0" applyNumberFormat="1" applyFont="1" applyFill="1" applyBorder="1" applyAlignment="1">
      <alignment horizontal="center" vertical="center" wrapText="1"/>
    </xf>
    <xf numFmtId="173" fontId="16" fillId="35" borderId="15" xfId="0" applyNumberFormat="1" applyFont="1" applyFill="1" applyBorder="1" applyAlignment="1">
      <alignment horizontal="center" vertical="center" wrapText="1"/>
    </xf>
    <xf numFmtId="173" fontId="16" fillId="35" borderId="16" xfId="0" applyNumberFormat="1" applyFont="1" applyFill="1" applyBorder="1" applyAlignment="1">
      <alignment horizontal="center" vertical="center" wrapText="1"/>
    </xf>
    <xf numFmtId="173" fontId="16" fillId="35" borderId="17" xfId="0" applyNumberFormat="1" applyFont="1" applyFill="1" applyBorder="1" applyAlignment="1">
      <alignment horizontal="center" vertical="center" wrapText="1"/>
    </xf>
    <xf numFmtId="173" fontId="5" fillId="35" borderId="15" xfId="0" applyNumberFormat="1" applyFont="1" applyFill="1" applyBorder="1" applyAlignment="1">
      <alignment horizontal="center" vertical="center" wrapText="1"/>
    </xf>
    <xf numFmtId="173" fontId="5" fillId="35" borderId="16" xfId="0" applyNumberFormat="1" applyFont="1" applyFill="1" applyBorder="1" applyAlignment="1">
      <alignment horizontal="center" vertical="center" wrapText="1"/>
    </xf>
    <xf numFmtId="173" fontId="16" fillId="35" borderId="18" xfId="0" applyNumberFormat="1" applyFont="1" applyFill="1" applyBorder="1" applyAlignment="1">
      <alignment horizontal="center" vertical="center" wrapText="1"/>
    </xf>
    <xf numFmtId="173" fontId="16" fillId="35" borderId="19" xfId="0" applyNumberFormat="1" applyFont="1" applyFill="1" applyBorder="1" applyAlignment="1">
      <alignment horizontal="center" vertical="center" wrapText="1"/>
    </xf>
    <xf numFmtId="173" fontId="16" fillId="35" borderId="20" xfId="0" applyNumberFormat="1" applyFont="1" applyFill="1" applyBorder="1" applyAlignment="1">
      <alignment horizontal="center" vertical="center" wrapText="1"/>
    </xf>
    <xf numFmtId="173" fontId="16" fillId="35" borderId="23" xfId="0" applyNumberFormat="1" applyFont="1" applyFill="1" applyBorder="1" applyAlignment="1">
      <alignment horizontal="center" vertical="center" wrapText="1"/>
    </xf>
    <xf numFmtId="173" fontId="16" fillId="35" borderId="0" xfId="0" applyNumberFormat="1" applyFont="1" applyFill="1" applyBorder="1" applyAlignment="1">
      <alignment horizontal="center" vertical="center" wrapText="1"/>
    </xf>
    <xf numFmtId="173" fontId="16" fillId="35" borderId="24" xfId="0" applyNumberFormat="1" applyFont="1" applyFill="1" applyBorder="1" applyAlignment="1">
      <alignment horizontal="center" vertical="center" wrapText="1"/>
    </xf>
    <xf numFmtId="173" fontId="16" fillId="35" borderId="21" xfId="0" applyNumberFormat="1" applyFont="1" applyFill="1" applyBorder="1" applyAlignment="1">
      <alignment horizontal="center" vertical="center" wrapText="1"/>
    </xf>
    <xf numFmtId="173" fontId="16" fillId="35" borderId="12" xfId="0" applyNumberFormat="1" applyFont="1" applyFill="1" applyBorder="1" applyAlignment="1">
      <alignment horizontal="center" vertical="center" wrapText="1"/>
    </xf>
    <xf numFmtId="173" fontId="16" fillId="35" borderId="22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left" vertical="center"/>
    </xf>
    <xf numFmtId="173" fontId="15" fillId="0" borderId="12" xfId="0" applyNumberFormat="1" applyFont="1" applyFill="1" applyBorder="1" applyAlignment="1">
      <alignment horizontal="left" vertical="center"/>
    </xf>
    <xf numFmtId="0" fontId="5" fillId="39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6" fillId="39" borderId="15" xfId="0" applyFont="1" applyFill="1" applyBorder="1" applyAlignment="1">
      <alignment horizontal="center" vertical="center"/>
    </xf>
    <xf numFmtId="0" fontId="6" fillId="39" borderId="16" xfId="0" applyFont="1" applyFill="1" applyBorder="1" applyAlignment="1">
      <alignment horizontal="center" vertical="center"/>
    </xf>
    <xf numFmtId="0" fontId="6" fillId="39" borderId="17" xfId="0" applyFont="1" applyFill="1" applyBorder="1" applyAlignment="1">
      <alignment horizontal="center" vertical="center"/>
    </xf>
    <xf numFmtId="173" fontId="6" fillId="39" borderId="15" xfId="0" applyNumberFormat="1" applyFont="1" applyFill="1" applyBorder="1" applyAlignment="1">
      <alignment horizontal="center" vertical="center"/>
    </xf>
    <xf numFmtId="173" fontId="6" fillId="39" borderId="16" xfId="0" applyNumberFormat="1" applyFont="1" applyFill="1" applyBorder="1" applyAlignment="1">
      <alignment horizontal="center" vertical="center"/>
    </xf>
    <xf numFmtId="173" fontId="6" fillId="39" borderId="17" xfId="0" applyNumberFormat="1" applyFont="1" applyFill="1" applyBorder="1" applyAlignment="1">
      <alignment horizontal="center" vertical="center"/>
    </xf>
    <xf numFmtId="175" fontId="6" fillId="39" borderId="16" xfId="0" applyNumberFormat="1" applyFont="1" applyFill="1" applyBorder="1" applyAlignment="1">
      <alignment horizontal="center" vertical="center"/>
    </xf>
    <xf numFmtId="175" fontId="6" fillId="39" borderId="17" xfId="0" applyNumberFormat="1" applyFont="1" applyFill="1" applyBorder="1" applyAlignment="1">
      <alignment horizontal="center" vertical="center"/>
    </xf>
    <xf numFmtId="172" fontId="13" fillId="33" borderId="18" xfId="0" applyNumberFormat="1" applyFont="1" applyFill="1" applyBorder="1" applyAlignment="1">
      <alignment horizontal="center" vertical="center"/>
    </xf>
    <xf numFmtId="172" fontId="13" fillId="33" borderId="19" xfId="0" applyNumberFormat="1" applyFont="1" applyFill="1" applyBorder="1" applyAlignment="1">
      <alignment horizontal="center" vertical="center"/>
    </xf>
    <xf numFmtId="172" fontId="13" fillId="33" borderId="20" xfId="0" applyNumberFormat="1" applyFont="1" applyFill="1" applyBorder="1" applyAlignment="1">
      <alignment horizontal="center" vertical="center"/>
    </xf>
    <xf numFmtId="172" fontId="13" fillId="33" borderId="23" xfId="0" applyNumberFormat="1" applyFont="1" applyFill="1" applyBorder="1" applyAlignment="1">
      <alignment horizontal="center" vertical="center"/>
    </xf>
    <xf numFmtId="172" fontId="13" fillId="33" borderId="0" xfId="0" applyNumberFormat="1" applyFont="1" applyFill="1" applyBorder="1" applyAlignment="1">
      <alignment horizontal="center" vertical="center"/>
    </xf>
    <xf numFmtId="172" fontId="13" fillId="33" borderId="24" xfId="0" applyNumberFormat="1" applyFont="1" applyFill="1" applyBorder="1" applyAlignment="1">
      <alignment horizontal="center" vertical="center"/>
    </xf>
    <xf numFmtId="172" fontId="13" fillId="33" borderId="21" xfId="0" applyNumberFormat="1" applyFont="1" applyFill="1" applyBorder="1" applyAlignment="1">
      <alignment horizontal="center" vertical="center"/>
    </xf>
    <xf numFmtId="172" fontId="13" fillId="33" borderId="12" xfId="0" applyNumberFormat="1" applyFont="1" applyFill="1" applyBorder="1" applyAlignment="1">
      <alignment horizontal="center" vertical="center"/>
    </xf>
    <xf numFmtId="172" fontId="13" fillId="33" borderId="22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amination%20Result2011\XII2011-Datant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OpenBoard"/>
      <sheetName val="Stream-wise"/>
      <sheetName val="TS"/>
      <sheetName val="Pass%TS"/>
      <sheetName val="StudentFlow"/>
      <sheetName val="Chart"/>
      <sheetName val="STATE"/>
      <sheetName val="State-wise"/>
      <sheetName val="Sheet1"/>
    </sheetNames>
    <sheetDataSet>
      <sheetData sheetId="0">
        <row r="12">
          <cell r="B12" t="str">
            <v>Board of Intermediate Education, Andhra Pradesh</v>
          </cell>
          <cell r="AP12">
            <v>183877</v>
          </cell>
          <cell r="AQ12">
            <v>156945</v>
          </cell>
          <cell r="AR12">
            <v>340822</v>
          </cell>
          <cell r="CI12">
            <v>27741</v>
          </cell>
          <cell r="CJ12">
            <v>26870</v>
          </cell>
          <cell r="CK12">
            <v>54611</v>
          </cell>
          <cell r="EB12">
            <v>8095</v>
          </cell>
          <cell r="EC12">
            <v>7162</v>
          </cell>
          <cell r="ED12">
            <v>15257</v>
          </cell>
        </row>
        <row r="13">
          <cell r="B13" t="str">
            <v>Assam Higher Secondary Education Council</v>
          </cell>
          <cell r="AP13">
            <v>85521</v>
          </cell>
          <cell r="AQ13">
            <v>79806</v>
          </cell>
          <cell r="AR13">
            <v>165327</v>
          </cell>
          <cell r="CI13">
            <v>6905</v>
          </cell>
          <cell r="CJ13">
            <v>5684</v>
          </cell>
          <cell r="CK13">
            <v>12589</v>
          </cell>
          <cell r="EB13">
            <v>15473</v>
          </cell>
          <cell r="EC13">
            <v>14376</v>
          </cell>
          <cell r="ED13">
            <v>29849</v>
          </cell>
        </row>
        <row r="22">
          <cell r="B22" t="str">
            <v>Board of School Education Haryana, Bhiwani</v>
          </cell>
          <cell r="AP22">
            <v>117640</v>
          </cell>
          <cell r="AQ22">
            <v>106553</v>
          </cell>
          <cell r="AR22">
            <v>224193</v>
          </cell>
          <cell r="CI22">
            <v>19343</v>
          </cell>
          <cell r="CJ22">
            <v>16821</v>
          </cell>
          <cell r="CK22">
            <v>36164</v>
          </cell>
          <cell r="EB22">
            <v>63</v>
          </cell>
          <cell r="EC22">
            <v>81</v>
          </cell>
          <cell r="ED22">
            <v>144</v>
          </cell>
        </row>
        <row r="37">
          <cell r="B37" t="str">
            <v>Tamil Nadu State Board of School Examination</v>
          </cell>
          <cell r="AP37">
            <v>282358</v>
          </cell>
          <cell r="AQ37">
            <v>349376</v>
          </cell>
          <cell r="AR37">
            <v>631734</v>
          </cell>
          <cell r="CI37">
            <v>56392</v>
          </cell>
          <cell r="CJ37">
            <v>72591</v>
          </cell>
          <cell r="CK37">
            <v>128983</v>
          </cell>
          <cell r="EB37">
            <v>2021</v>
          </cell>
          <cell r="EC37">
            <v>1702</v>
          </cell>
          <cell r="ED37">
            <v>3723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9"/>
  <sheetViews>
    <sheetView tabSelected="1" view="pageBreakPreview" zoomScale="93" zoomScaleSheetLayoutView="93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8.421875" defaultRowHeight="12.75"/>
  <cols>
    <col min="1" max="1" width="3.28125" style="12" customWidth="1"/>
    <col min="2" max="2" width="32.7109375" style="5" customWidth="1"/>
    <col min="3" max="3" width="10.57421875" style="5" customWidth="1"/>
    <col min="4" max="4" width="10.28125" style="5" bestFit="1" customWidth="1"/>
    <col min="5" max="5" width="11.57421875" style="5" bestFit="1" customWidth="1"/>
    <col min="6" max="7" width="10.28125" style="5" bestFit="1" customWidth="1"/>
    <col min="8" max="8" width="10.57421875" style="5" bestFit="1" customWidth="1"/>
    <col min="9" max="11" width="9.00390625" style="5" bestFit="1" customWidth="1"/>
    <col min="12" max="13" width="10.28125" style="5" bestFit="1" customWidth="1"/>
    <col min="14" max="14" width="10.57421875" style="5" customWidth="1"/>
    <col min="15" max="15" width="6.8515625" style="64" customWidth="1"/>
    <col min="16" max="16" width="6.28125" style="64" customWidth="1"/>
    <col min="17" max="17" width="6.8515625" style="64" customWidth="1"/>
    <col min="18" max="18" width="9.421875" style="5" customWidth="1"/>
    <col min="19" max="19" width="9.57421875" style="5" customWidth="1"/>
    <col min="20" max="20" width="9.28125" style="5" customWidth="1"/>
    <col min="21" max="21" width="9.00390625" style="5" customWidth="1"/>
    <col min="22" max="22" width="9.140625" style="5" customWidth="1"/>
    <col min="23" max="23" width="8.8515625" style="5" customWidth="1"/>
    <col min="24" max="24" width="8.140625" style="5" customWidth="1"/>
    <col min="25" max="25" width="7.7109375" style="5" customWidth="1"/>
    <col min="26" max="26" width="8.140625" style="5" customWidth="1"/>
    <col min="27" max="27" width="9.421875" style="5" customWidth="1"/>
    <col min="28" max="28" width="9.140625" style="5" customWidth="1"/>
    <col min="29" max="29" width="9.7109375" style="5" customWidth="1"/>
    <col min="30" max="32" width="6.8515625" style="62" customWidth="1"/>
    <col min="33" max="33" width="13.421875" style="5" customWidth="1"/>
    <col min="34" max="34" width="10.28125" style="5" bestFit="1" customWidth="1"/>
    <col min="35" max="35" width="11.57421875" style="5" bestFit="1" customWidth="1"/>
    <col min="36" max="37" width="10.28125" style="5" bestFit="1" customWidth="1"/>
    <col min="38" max="38" width="10.57421875" style="5" customWidth="1"/>
    <col min="39" max="41" width="9.00390625" style="5" bestFit="1" customWidth="1"/>
    <col min="42" max="43" width="10.28125" style="5" bestFit="1" customWidth="1"/>
    <col min="44" max="44" width="10.421875" style="5" customWidth="1"/>
    <col min="45" max="45" width="6.8515625" style="62" customWidth="1"/>
    <col min="46" max="46" width="7.00390625" style="62" customWidth="1"/>
    <col min="47" max="47" width="6.8515625" style="62" customWidth="1"/>
    <col min="48" max="48" width="9.421875" style="5" customWidth="1"/>
    <col min="49" max="49" width="9.57421875" style="5" customWidth="1"/>
    <col min="50" max="50" width="9.28125" style="5" customWidth="1"/>
    <col min="51" max="51" width="9.8515625" style="5" customWidth="1"/>
    <col min="52" max="52" width="9.140625" style="5" customWidth="1"/>
    <col min="53" max="53" width="9.7109375" style="5" customWidth="1"/>
    <col min="54" max="54" width="7.57421875" style="5" customWidth="1"/>
    <col min="55" max="55" width="7.7109375" style="5" customWidth="1"/>
    <col min="56" max="56" width="8.8515625" style="5" customWidth="1"/>
    <col min="57" max="57" width="9.421875" style="5" customWidth="1"/>
    <col min="58" max="58" width="9.140625" style="5" customWidth="1"/>
    <col min="59" max="59" width="9.7109375" style="5" customWidth="1"/>
    <col min="60" max="62" width="6.8515625" style="62" customWidth="1"/>
    <col min="63" max="63" width="8.8515625" style="5" customWidth="1"/>
    <col min="64" max="64" width="9.57421875" style="5" customWidth="1"/>
    <col min="65" max="65" width="9.28125" style="5" customWidth="1"/>
    <col min="66" max="66" width="9.00390625" style="5" customWidth="1"/>
    <col min="67" max="67" width="9.140625" style="5" customWidth="1"/>
    <col min="68" max="68" width="8.8515625" style="5" customWidth="1"/>
    <col min="69" max="69" width="7.57421875" style="5" customWidth="1"/>
    <col min="70" max="70" width="7.7109375" style="5" customWidth="1"/>
    <col min="71" max="71" width="8.8515625" style="5" customWidth="1"/>
    <col min="72" max="72" width="9.421875" style="5" customWidth="1"/>
    <col min="73" max="73" width="9.140625" style="5" customWidth="1"/>
    <col min="74" max="74" width="9.7109375" style="5" customWidth="1"/>
    <col min="75" max="75" width="6.8515625" style="62" customWidth="1"/>
    <col min="76" max="76" width="7.421875" style="62" customWidth="1"/>
    <col min="77" max="77" width="6.8515625" style="62" customWidth="1"/>
    <col min="78" max="78" width="9.8515625" style="5" customWidth="1"/>
    <col min="79" max="79" width="9.57421875" style="5" customWidth="1"/>
    <col min="80" max="80" width="9.28125" style="5" customWidth="1"/>
    <col min="81" max="81" width="9.00390625" style="5" customWidth="1"/>
    <col min="82" max="82" width="9.140625" style="5" customWidth="1"/>
    <col min="83" max="83" width="9.421875" style="5" customWidth="1"/>
    <col min="84" max="84" width="7.57421875" style="5" customWidth="1"/>
    <col min="85" max="85" width="7.7109375" style="5" customWidth="1"/>
    <col min="86" max="86" width="8.8515625" style="5" customWidth="1"/>
    <col min="87" max="87" width="9.421875" style="5" customWidth="1"/>
    <col min="88" max="88" width="9.140625" style="5" customWidth="1"/>
    <col min="89" max="89" width="10.28125" style="5" bestFit="1" customWidth="1"/>
    <col min="90" max="92" width="9.28125" style="62" customWidth="1"/>
    <col min="93" max="93" width="11.00390625" style="5" customWidth="1"/>
    <col min="94" max="94" width="9.57421875" style="5" customWidth="1"/>
    <col min="95" max="95" width="9.28125" style="5" customWidth="1"/>
    <col min="96" max="96" width="9.00390625" style="5" customWidth="1"/>
    <col min="97" max="97" width="9.140625" style="5" customWidth="1"/>
    <col min="98" max="98" width="8.8515625" style="5" customWidth="1"/>
    <col min="99" max="99" width="8.57421875" style="5" customWidth="1"/>
    <col min="100" max="100" width="7.7109375" style="5" customWidth="1"/>
    <col min="101" max="101" width="8.8515625" style="5" customWidth="1"/>
    <col min="102" max="102" width="9.421875" style="5" customWidth="1"/>
    <col min="103" max="103" width="9.140625" style="5" customWidth="1"/>
    <col min="104" max="104" width="9.7109375" style="5" customWidth="1"/>
    <col min="105" max="107" width="6.8515625" style="62" customWidth="1"/>
    <col min="108" max="108" width="8.8515625" style="5" customWidth="1"/>
    <col min="109" max="109" width="9.57421875" style="5" customWidth="1"/>
    <col min="110" max="110" width="9.28125" style="5" customWidth="1"/>
    <col min="111" max="111" width="9.00390625" style="5" customWidth="1"/>
    <col min="112" max="112" width="9.140625" style="5" customWidth="1"/>
    <col min="113" max="113" width="8.8515625" style="5" customWidth="1"/>
    <col min="114" max="114" width="7.57421875" style="5" customWidth="1"/>
    <col min="115" max="115" width="7.7109375" style="5" customWidth="1"/>
    <col min="116" max="116" width="8.8515625" style="5" customWidth="1"/>
    <col min="117" max="117" width="9.421875" style="5" customWidth="1"/>
    <col min="118" max="118" width="9.140625" style="5" customWidth="1"/>
    <col min="119" max="119" width="9.7109375" style="5" customWidth="1"/>
    <col min="120" max="122" width="7.8515625" style="62" customWidth="1"/>
    <col min="123" max="123" width="8.8515625" style="5" customWidth="1"/>
    <col min="124" max="124" width="9.57421875" style="5" customWidth="1"/>
    <col min="125" max="125" width="9.28125" style="5" customWidth="1"/>
    <col min="126" max="126" width="9.00390625" style="5" customWidth="1"/>
    <col min="127" max="127" width="9.140625" style="5" customWidth="1"/>
    <col min="128" max="128" width="8.8515625" style="5" customWidth="1"/>
    <col min="129" max="129" width="7.57421875" style="5" customWidth="1"/>
    <col min="130" max="130" width="7.7109375" style="5" customWidth="1"/>
    <col min="131" max="131" width="8.8515625" style="5" customWidth="1"/>
    <col min="132" max="132" width="9.421875" style="5" customWidth="1"/>
    <col min="133" max="133" width="9.140625" style="5" customWidth="1"/>
    <col min="134" max="134" width="9.7109375" style="5" customWidth="1"/>
    <col min="135" max="137" width="6.8515625" style="62" customWidth="1"/>
    <col min="138" max="140" width="9.57421875" style="5" customWidth="1"/>
    <col min="141" max="142" width="8.7109375" style="5" customWidth="1"/>
    <col min="143" max="143" width="9.57421875" style="5" customWidth="1"/>
    <col min="144" max="145" width="8.7109375" style="5" customWidth="1"/>
    <col min="146" max="146" width="9.57421875" style="5" customWidth="1"/>
    <col min="147" max="147" width="7.8515625" style="5" customWidth="1"/>
    <col min="148" max="152" width="8.140625" style="5" customWidth="1"/>
    <col min="153" max="155" width="9.57421875" style="5" customWidth="1"/>
    <col min="156" max="157" width="8.7109375" style="5" customWidth="1"/>
    <col min="158" max="158" width="9.57421875" style="5" customWidth="1"/>
    <col min="159" max="160" width="8.7109375" style="5" customWidth="1"/>
    <col min="161" max="161" width="9.57421875" style="5" customWidth="1"/>
    <col min="162" max="167" width="8.140625" style="5" customWidth="1"/>
    <col min="168" max="170" width="9.57421875" style="5" customWidth="1"/>
    <col min="171" max="172" width="8.7109375" style="5" customWidth="1"/>
    <col min="173" max="173" width="9.57421875" style="5" customWidth="1"/>
    <col min="174" max="175" width="8.7109375" style="5" customWidth="1"/>
    <col min="176" max="176" width="9.57421875" style="5" customWidth="1"/>
    <col min="177" max="182" width="8.140625" style="5" customWidth="1"/>
    <col min="183" max="16384" width="8.421875" style="5" customWidth="1"/>
  </cols>
  <sheetData>
    <row r="1" spans="1:170" ht="34.5" customHeight="1">
      <c r="A1" s="5"/>
      <c r="B1" s="6"/>
      <c r="C1" s="18" t="s">
        <v>34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12"/>
      <c r="P1" s="112"/>
      <c r="Q1" s="112"/>
      <c r="R1" s="227" t="s">
        <v>34</v>
      </c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 t="s">
        <v>34</v>
      </c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 t="s">
        <v>34</v>
      </c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 t="s">
        <v>34</v>
      </c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 t="s">
        <v>34</v>
      </c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 t="s">
        <v>34</v>
      </c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 t="s">
        <v>34</v>
      </c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 t="s">
        <v>34</v>
      </c>
      <c r="DT1" s="227"/>
      <c r="DU1" s="227"/>
      <c r="DV1" s="227"/>
      <c r="DW1" s="227"/>
      <c r="DX1" s="227"/>
      <c r="DY1" s="227"/>
      <c r="DZ1" s="227"/>
      <c r="EA1" s="227"/>
      <c r="EB1" s="227"/>
      <c r="EC1" s="227"/>
      <c r="ED1" s="227"/>
      <c r="EE1" s="227"/>
      <c r="EF1" s="227"/>
      <c r="EG1" s="227"/>
      <c r="EH1" s="18" t="s">
        <v>34</v>
      </c>
      <c r="EI1" s="18"/>
      <c r="EJ1" s="18"/>
      <c r="EW1" s="18" t="s">
        <v>34</v>
      </c>
      <c r="EX1" s="18"/>
      <c r="EY1" s="18"/>
      <c r="FL1" s="18" t="s">
        <v>34</v>
      </c>
      <c r="FM1" s="18"/>
      <c r="FN1" s="18"/>
    </row>
    <row r="2" spans="2:182" s="7" customFormat="1" ht="18" customHeight="1">
      <c r="B2" s="8"/>
      <c r="C2" s="226" t="s">
        <v>12</v>
      </c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 t="s">
        <v>13</v>
      </c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 t="s">
        <v>83</v>
      </c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 t="s">
        <v>14</v>
      </c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 t="s">
        <v>15</v>
      </c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 t="s">
        <v>84</v>
      </c>
      <c r="CA2" s="226"/>
      <c r="CB2" s="226"/>
      <c r="CC2" s="226"/>
      <c r="CD2" s="226"/>
      <c r="CE2" s="226"/>
      <c r="CF2" s="226"/>
      <c r="CG2" s="226"/>
      <c r="CH2" s="226"/>
      <c r="CI2" s="226"/>
      <c r="CJ2" s="226"/>
      <c r="CK2" s="226"/>
      <c r="CL2" s="226"/>
      <c r="CM2" s="226"/>
      <c r="CN2" s="226"/>
      <c r="CO2" s="226" t="s">
        <v>16</v>
      </c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6"/>
      <c r="DA2" s="226"/>
      <c r="DB2" s="226"/>
      <c r="DC2" s="226"/>
      <c r="DD2" s="226" t="s">
        <v>17</v>
      </c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 t="s">
        <v>85</v>
      </c>
      <c r="DT2" s="226"/>
      <c r="DU2" s="226"/>
      <c r="DV2" s="226"/>
      <c r="DW2" s="226"/>
      <c r="DX2" s="226"/>
      <c r="DY2" s="226"/>
      <c r="DZ2" s="226"/>
      <c r="EA2" s="226"/>
      <c r="EB2" s="226"/>
      <c r="EC2" s="226"/>
      <c r="ED2" s="226"/>
      <c r="EE2" s="226"/>
      <c r="EF2" s="226"/>
      <c r="EG2" s="226"/>
      <c r="EH2" s="21" t="s">
        <v>87</v>
      </c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43" t="s">
        <v>88</v>
      </c>
      <c r="EX2" s="243"/>
      <c r="EY2" s="243"/>
      <c r="EZ2" s="243"/>
      <c r="FA2" s="243"/>
      <c r="FB2" s="243"/>
      <c r="FC2" s="243"/>
      <c r="FD2" s="243"/>
      <c r="FE2" s="243"/>
      <c r="FF2" s="243"/>
      <c r="FG2" s="243"/>
      <c r="FH2" s="243"/>
      <c r="FI2" s="243"/>
      <c r="FJ2" s="243"/>
      <c r="FK2" s="243"/>
      <c r="FL2" s="243" t="s">
        <v>89</v>
      </c>
      <c r="FM2" s="243"/>
      <c r="FN2" s="243"/>
      <c r="FO2" s="243"/>
      <c r="FP2" s="243"/>
      <c r="FQ2" s="243"/>
      <c r="FR2" s="243"/>
      <c r="FS2" s="243"/>
      <c r="FT2" s="243"/>
      <c r="FU2" s="243"/>
      <c r="FV2" s="243"/>
      <c r="FW2" s="243"/>
      <c r="FX2" s="243"/>
      <c r="FY2" s="243"/>
      <c r="FZ2" s="243"/>
    </row>
    <row r="3" spans="1:182" ht="18" customHeight="1">
      <c r="A3" s="225" t="s">
        <v>18</v>
      </c>
      <c r="B3" s="222" t="s">
        <v>0</v>
      </c>
      <c r="C3" s="222" t="s">
        <v>1</v>
      </c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4" t="s">
        <v>4</v>
      </c>
      <c r="P3" s="224"/>
      <c r="Q3" s="224"/>
      <c r="R3" s="222" t="s">
        <v>1</v>
      </c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3" t="s">
        <v>4</v>
      </c>
      <c r="AE3" s="223"/>
      <c r="AF3" s="223"/>
      <c r="AG3" s="222" t="s">
        <v>1</v>
      </c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3" t="s">
        <v>4</v>
      </c>
      <c r="AT3" s="223"/>
      <c r="AU3" s="223"/>
      <c r="AV3" s="222" t="s">
        <v>1</v>
      </c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3" t="s">
        <v>4</v>
      </c>
      <c r="BI3" s="223"/>
      <c r="BJ3" s="223"/>
      <c r="BK3" s="222" t="s">
        <v>1</v>
      </c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3" t="s">
        <v>4</v>
      </c>
      <c r="BX3" s="223"/>
      <c r="BY3" s="223"/>
      <c r="BZ3" s="222" t="s">
        <v>1</v>
      </c>
      <c r="CA3" s="222"/>
      <c r="CB3" s="222"/>
      <c r="CC3" s="222"/>
      <c r="CD3" s="222"/>
      <c r="CE3" s="222"/>
      <c r="CF3" s="222"/>
      <c r="CG3" s="222"/>
      <c r="CH3" s="222"/>
      <c r="CI3" s="222"/>
      <c r="CJ3" s="222"/>
      <c r="CK3" s="222"/>
      <c r="CL3" s="223" t="s">
        <v>4</v>
      </c>
      <c r="CM3" s="223"/>
      <c r="CN3" s="223"/>
      <c r="CO3" s="222" t="s">
        <v>1</v>
      </c>
      <c r="CP3" s="222"/>
      <c r="CQ3" s="222"/>
      <c r="CR3" s="222"/>
      <c r="CS3" s="222"/>
      <c r="CT3" s="222"/>
      <c r="CU3" s="222"/>
      <c r="CV3" s="222"/>
      <c r="CW3" s="222"/>
      <c r="CX3" s="222"/>
      <c r="CY3" s="222"/>
      <c r="CZ3" s="222"/>
      <c r="DA3" s="223" t="s">
        <v>4</v>
      </c>
      <c r="DB3" s="223"/>
      <c r="DC3" s="223"/>
      <c r="DD3" s="222" t="s">
        <v>1</v>
      </c>
      <c r="DE3" s="222"/>
      <c r="DF3" s="222"/>
      <c r="DG3" s="222"/>
      <c r="DH3" s="222"/>
      <c r="DI3" s="222"/>
      <c r="DJ3" s="222"/>
      <c r="DK3" s="222"/>
      <c r="DL3" s="222"/>
      <c r="DM3" s="222"/>
      <c r="DN3" s="222"/>
      <c r="DO3" s="222"/>
      <c r="DP3" s="223" t="s">
        <v>4</v>
      </c>
      <c r="DQ3" s="223"/>
      <c r="DR3" s="223"/>
      <c r="DS3" s="222" t="s">
        <v>1</v>
      </c>
      <c r="DT3" s="222"/>
      <c r="DU3" s="222"/>
      <c r="DV3" s="222"/>
      <c r="DW3" s="222"/>
      <c r="DX3" s="222"/>
      <c r="DY3" s="222"/>
      <c r="DZ3" s="222"/>
      <c r="EA3" s="222"/>
      <c r="EB3" s="222"/>
      <c r="EC3" s="222"/>
      <c r="ED3" s="222"/>
      <c r="EE3" s="223" t="s">
        <v>4</v>
      </c>
      <c r="EF3" s="223"/>
      <c r="EG3" s="223"/>
      <c r="EH3" s="231" t="s">
        <v>29</v>
      </c>
      <c r="EI3" s="232"/>
      <c r="EJ3" s="233"/>
      <c r="EK3" s="231" t="s">
        <v>30</v>
      </c>
      <c r="EL3" s="232"/>
      <c r="EM3" s="232"/>
      <c r="EN3" s="232"/>
      <c r="EO3" s="232"/>
      <c r="EP3" s="233"/>
      <c r="EQ3" s="231" t="s">
        <v>28</v>
      </c>
      <c r="ER3" s="232"/>
      <c r="ES3" s="232"/>
      <c r="ET3" s="232"/>
      <c r="EU3" s="232"/>
      <c r="EV3" s="233"/>
      <c r="EW3" s="231" t="s">
        <v>29</v>
      </c>
      <c r="EX3" s="232"/>
      <c r="EY3" s="233"/>
      <c r="EZ3" s="231" t="s">
        <v>30</v>
      </c>
      <c r="FA3" s="232"/>
      <c r="FB3" s="232"/>
      <c r="FC3" s="232"/>
      <c r="FD3" s="232"/>
      <c r="FE3" s="233"/>
      <c r="FF3" s="231" t="s">
        <v>28</v>
      </c>
      <c r="FG3" s="232"/>
      <c r="FH3" s="232"/>
      <c r="FI3" s="232"/>
      <c r="FJ3" s="232"/>
      <c r="FK3" s="233"/>
      <c r="FL3" s="231" t="s">
        <v>29</v>
      </c>
      <c r="FM3" s="232"/>
      <c r="FN3" s="233"/>
      <c r="FO3" s="231" t="s">
        <v>30</v>
      </c>
      <c r="FP3" s="232"/>
      <c r="FQ3" s="232"/>
      <c r="FR3" s="232"/>
      <c r="FS3" s="232"/>
      <c r="FT3" s="233"/>
      <c r="FU3" s="231" t="s">
        <v>28</v>
      </c>
      <c r="FV3" s="232"/>
      <c r="FW3" s="232"/>
      <c r="FX3" s="232"/>
      <c r="FY3" s="232"/>
      <c r="FZ3" s="233"/>
    </row>
    <row r="4" spans="1:182" ht="18" customHeight="1">
      <c r="A4" s="225"/>
      <c r="B4" s="222"/>
      <c r="C4" s="222" t="s">
        <v>2</v>
      </c>
      <c r="D4" s="222"/>
      <c r="E4" s="222"/>
      <c r="F4" s="222" t="s">
        <v>3</v>
      </c>
      <c r="G4" s="222"/>
      <c r="H4" s="222"/>
      <c r="I4" s="222"/>
      <c r="J4" s="222"/>
      <c r="K4" s="222"/>
      <c r="L4" s="222"/>
      <c r="M4" s="222"/>
      <c r="N4" s="222"/>
      <c r="O4" s="224"/>
      <c r="P4" s="224"/>
      <c r="Q4" s="224"/>
      <c r="R4" s="222" t="s">
        <v>2</v>
      </c>
      <c r="S4" s="222"/>
      <c r="T4" s="222"/>
      <c r="U4" s="222" t="s">
        <v>3</v>
      </c>
      <c r="V4" s="222"/>
      <c r="W4" s="222"/>
      <c r="X4" s="222"/>
      <c r="Y4" s="222"/>
      <c r="Z4" s="222"/>
      <c r="AA4" s="222"/>
      <c r="AB4" s="222"/>
      <c r="AC4" s="222"/>
      <c r="AD4" s="223"/>
      <c r="AE4" s="223"/>
      <c r="AF4" s="223"/>
      <c r="AG4" s="222" t="s">
        <v>2</v>
      </c>
      <c r="AH4" s="222"/>
      <c r="AI4" s="222"/>
      <c r="AJ4" s="222" t="s">
        <v>3</v>
      </c>
      <c r="AK4" s="222"/>
      <c r="AL4" s="222"/>
      <c r="AM4" s="222"/>
      <c r="AN4" s="222"/>
      <c r="AO4" s="222"/>
      <c r="AP4" s="222"/>
      <c r="AQ4" s="222"/>
      <c r="AR4" s="222"/>
      <c r="AS4" s="223"/>
      <c r="AT4" s="223"/>
      <c r="AU4" s="223"/>
      <c r="AV4" s="222" t="s">
        <v>2</v>
      </c>
      <c r="AW4" s="222"/>
      <c r="AX4" s="222"/>
      <c r="AY4" s="222" t="s">
        <v>3</v>
      </c>
      <c r="AZ4" s="222"/>
      <c r="BA4" s="222"/>
      <c r="BB4" s="222"/>
      <c r="BC4" s="222"/>
      <c r="BD4" s="222"/>
      <c r="BE4" s="222"/>
      <c r="BF4" s="222"/>
      <c r="BG4" s="222"/>
      <c r="BH4" s="223"/>
      <c r="BI4" s="223"/>
      <c r="BJ4" s="223"/>
      <c r="BK4" s="222" t="s">
        <v>2</v>
      </c>
      <c r="BL4" s="222"/>
      <c r="BM4" s="222"/>
      <c r="BN4" s="222" t="s">
        <v>3</v>
      </c>
      <c r="BO4" s="222"/>
      <c r="BP4" s="222"/>
      <c r="BQ4" s="222"/>
      <c r="BR4" s="222"/>
      <c r="BS4" s="222"/>
      <c r="BT4" s="222"/>
      <c r="BU4" s="222"/>
      <c r="BV4" s="222"/>
      <c r="BW4" s="223"/>
      <c r="BX4" s="223"/>
      <c r="BY4" s="223"/>
      <c r="BZ4" s="222" t="s">
        <v>2</v>
      </c>
      <c r="CA4" s="222"/>
      <c r="CB4" s="222"/>
      <c r="CC4" s="222" t="s">
        <v>3</v>
      </c>
      <c r="CD4" s="222"/>
      <c r="CE4" s="222"/>
      <c r="CF4" s="222"/>
      <c r="CG4" s="222"/>
      <c r="CH4" s="222"/>
      <c r="CI4" s="222"/>
      <c r="CJ4" s="222"/>
      <c r="CK4" s="222"/>
      <c r="CL4" s="223"/>
      <c r="CM4" s="223"/>
      <c r="CN4" s="223"/>
      <c r="CO4" s="222" t="s">
        <v>2</v>
      </c>
      <c r="CP4" s="222"/>
      <c r="CQ4" s="222"/>
      <c r="CR4" s="222" t="s">
        <v>3</v>
      </c>
      <c r="CS4" s="222"/>
      <c r="CT4" s="222"/>
      <c r="CU4" s="222"/>
      <c r="CV4" s="222"/>
      <c r="CW4" s="222"/>
      <c r="CX4" s="222"/>
      <c r="CY4" s="222"/>
      <c r="CZ4" s="222"/>
      <c r="DA4" s="223"/>
      <c r="DB4" s="223"/>
      <c r="DC4" s="223"/>
      <c r="DD4" s="222" t="s">
        <v>2</v>
      </c>
      <c r="DE4" s="222"/>
      <c r="DF4" s="222"/>
      <c r="DG4" s="222" t="s">
        <v>3</v>
      </c>
      <c r="DH4" s="222"/>
      <c r="DI4" s="222"/>
      <c r="DJ4" s="222"/>
      <c r="DK4" s="222"/>
      <c r="DL4" s="222"/>
      <c r="DM4" s="222"/>
      <c r="DN4" s="222"/>
      <c r="DO4" s="222"/>
      <c r="DP4" s="223"/>
      <c r="DQ4" s="223"/>
      <c r="DR4" s="223"/>
      <c r="DS4" s="222" t="s">
        <v>2</v>
      </c>
      <c r="DT4" s="222"/>
      <c r="DU4" s="222"/>
      <c r="DV4" s="222" t="s">
        <v>3</v>
      </c>
      <c r="DW4" s="222"/>
      <c r="DX4" s="222"/>
      <c r="DY4" s="222"/>
      <c r="DZ4" s="222"/>
      <c r="EA4" s="222"/>
      <c r="EB4" s="222"/>
      <c r="EC4" s="222"/>
      <c r="ED4" s="222"/>
      <c r="EE4" s="223"/>
      <c r="EF4" s="223"/>
      <c r="EG4" s="223"/>
      <c r="EH4" s="237"/>
      <c r="EI4" s="238"/>
      <c r="EJ4" s="239"/>
      <c r="EK4" s="234"/>
      <c r="EL4" s="235"/>
      <c r="EM4" s="235"/>
      <c r="EN4" s="235"/>
      <c r="EO4" s="235"/>
      <c r="EP4" s="236"/>
      <c r="EQ4" s="234"/>
      <c r="ER4" s="235"/>
      <c r="ES4" s="235"/>
      <c r="ET4" s="235"/>
      <c r="EU4" s="235"/>
      <c r="EV4" s="236"/>
      <c r="EW4" s="237"/>
      <c r="EX4" s="238"/>
      <c r="EY4" s="239"/>
      <c r="EZ4" s="234"/>
      <c r="FA4" s="235"/>
      <c r="FB4" s="235"/>
      <c r="FC4" s="235"/>
      <c r="FD4" s="235"/>
      <c r="FE4" s="236"/>
      <c r="FF4" s="234"/>
      <c r="FG4" s="235"/>
      <c r="FH4" s="235"/>
      <c r="FI4" s="235"/>
      <c r="FJ4" s="235"/>
      <c r="FK4" s="236"/>
      <c r="FL4" s="237"/>
      <c r="FM4" s="238"/>
      <c r="FN4" s="239"/>
      <c r="FO4" s="234"/>
      <c r="FP4" s="235"/>
      <c r="FQ4" s="235"/>
      <c r="FR4" s="235"/>
      <c r="FS4" s="235"/>
      <c r="FT4" s="236"/>
      <c r="FU4" s="234"/>
      <c r="FV4" s="235"/>
      <c r="FW4" s="235"/>
      <c r="FX4" s="235"/>
      <c r="FY4" s="235"/>
      <c r="FZ4" s="236"/>
    </row>
    <row r="5" spans="1:182" ht="18" customHeight="1">
      <c r="A5" s="225"/>
      <c r="B5" s="222"/>
      <c r="C5" s="222"/>
      <c r="D5" s="222"/>
      <c r="E5" s="222"/>
      <c r="F5" s="222" t="s">
        <v>19</v>
      </c>
      <c r="G5" s="222"/>
      <c r="H5" s="222"/>
      <c r="I5" s="222" t="s">
        <v>20</v>
      </c>
      <c r="J5" s="222"/>
      <c r="K5" s="222"/>
      <c r="L5" s="222" t="s">
        <v>21</v>
      </c>
      <c r="M5" s="222"/>
      <c r="N5" s="222"/>
      <c r="O5" s="224"/>
      <c r="P5" s="224"/>
      <c r="Q5" s="224"/>
      <c r="R5" s="222"/>
      <c r="S5" s="222"/>
      <c r="T5" s="222"/>
      <c r="U5" s="222" t="s">
        <v>19</v>
      </c>
      <c r="V5" s="222"/>
      <c r="W5" s="222"/>
      <c r="X5" s="222" t="s">
        <v>20</v>
      </c>
      <c r="Y5" s="222"/>
      <c r="Z5" s="222"/>
      <c r="AA5" s="222" t="s">
        <v>21</v>
      </c>
      <c r="AB5" s="222"/>
      <c r="AC5" s="222"/>
      <c r="AD5" s="223"/>
      <c r="AE5" s="223"/>
      <c r="AF5" s="223"/>
      <c r="AG5" s="222"/>
      <c r="AH5" s="222"/>
      <c r="AI5" s="222"/>
      <c r="AJ5" s="222" t="s">
        <v>19</v>
      </c>
      <c r="AK5" s="222"/>
      <c r="AL5" s="222"/>
      <c r="AM5" s="222" t="s">
        <v>20</v>
      </c>
      <c r="AN5" s="222"/>
      <c r="AO5" s="222"/>
      <c r="AP5" s="222" t="s">
        <v>21</v>
      </c>
      <c r="AQ5" s="222"/>
      <c r="AR5" s="222"/>
      <c r="AS5" s="223"/>
      <c r="AT5" s="223"/>
      <c r="AU5" s="223"/>
      <c r="AV5" s="222"/>
      <c r="AW5" s="222"/>
      <c r="AX5" s="222"/>
      <c r="AY5" s="222" t="s">
        <v>19</v>
      </c>
      <c r="AZ5" s="222"/>
      <c r="BA5" s="222"/>
      <c r="BB5" s="222" t="s">
        <v>20</v>
      </c>
      <c r="BC5" s="222"/>
      <c r="BD5" s="222"/>
      <c r="BE5" s="222" t="s">
        <v>21</v>
      </c>
      <c r="BF5" s="222"/>
      <c r="BG5" s="222"/>
      <c r="BH5" s="223"/>
      <c r="BI5" s="223"/>
      <c r="BJ5" s="223"/>
      <c r="BK5" s="222"/>
      <c r="BL5" s="222"/>
      <c r="BM5" s="222"/>
      <c r="BN5" s="222" t="s">
        <v>19</v>
      </c>
      <c r="BO5" s="222"/>
      <c r="BP5" s="222"/>
      <c r="BQ5" s="222" t="s">
        <v>20</v>
      </c>
      <c r="BR5" s="222"/>
      <c r="BS5" s="222"/>
      <c r="BT5" s="222" t="s">
        <v>21</v>
      </c>
      <c r="BU5" s="222"/>
      <c r="BV5" s="222"/>
      <c r="BW5" s="223"/>
      <c r="BX5" s="223"/>
      <c r="BY5" s="223"/>
      <c r="BZ5" s="222"/>
      <c r="CA5" s="222"/>
      <c r="CB5" s="222"/>
      <c r="CC5" s="222" t="s">
        <v>19</v>
      </c>
      <c r="CD5" s="222"/>
      <c r="CE5" s="222"/>
      <c r="CF5" s="222" t="s">
        <v>20</v>
      </c>
      <c r="CG5" s="222"/>
      <c r="CH5" s="222"/>
      <c r="CI5" s="222" t="s">
        <v>21</v>
      </c>
      <c r="CJ5" s="222"/>
      <c r="CK5" s="222"/>
      <c r="CL5" s="223"/>
      <c r="CM5" s="223"/>
      <c r="CN5" s="223"/>
      <c r="CO5" s="222"/>
      <c r="CP5" s="222"/>
      <c r="CQ5" s="222"/>
      <c r="CR5" s="222" t="s">
        <v>19</v>
      </c>
      <c r="CS5" s="222"/>
      <c r="CT5" s="222"/>
      <c r="CU5" s="222" t="s">
        <v>20</v>
      </c>
      <c r="CV5" s="222"/>
      <c r="CW5" s="222"/>
      <c r="CX5" s="222" t="s">
        <v>21</v>
      </c>
      <c r="CY5" s="222"/>
      <c r="CZ5" s="222"/>
      <c r="DA5" s="223"/>
      <c r="DB5" s="223"/>
      <c r="DC5" s="223"/>
      <c r="DD5" s="222"/>
      <c r="DE5" s="222"/>
      <c r="DF5" s="222"/>
      <c r="DG5" s="222" t="s">
        <v>19</v>
      </c>
      <c r="DH5" s="222"/>
      <c r="DI5" s="222"/>
      <c r="DJ5" s="222" t="s">
        <v>20</v>
      </c>
      <c r="DK5" s="222"/>
      <c r="DL5" s="222"/>
      <c r="DM5" s="222" t="s">
        <v>21</v>
      </c>
      <c r="DN5" s="222"/>
      <c r="DO5" s="222"/>
      <c r="DP5" s="223"/>
      <c r="DQ5" s="223"/>
      <c r="DR5" s="223"/>
      <c r="DS5" s="222"/>
      <c r="DT5" s="222"/>
      <c r="DU5" s="222"/>
      <c r="DV5" s="222" t="s">
        <v>19</v>
      </c>
      <c r="DW5" s="222"/>
      <c r="DX5" s="222"/>
      <c r="DY5" s="222" t="s">
        <v>20</v>
      </c>
      <c r="DZ5" s="222"/>
      <c r="EA5" s="222"/>
      <c r="EB5" s="222" t="s">
        <v>21</v>
      </c>
      <c r="EC5" s="222"/>
      <c r="ED5" s="222"/>
      <c r="EE5" s="223"/>
      <c r="EF5" s="223"/>
      <c r="EG5" s="223"/>
      <c r="EH5" s="234"/>
      <c r="EI5" s="235"/>
      <c r="EJ5" s="236"/>
      <c r="EK5" s="228" t="s">
        <v>31</v>
      </c>
      <c r="EL5" s="229"/>
      <c r="EM5" s="230"/>
      <c r="EN5" s="228" t="s">
        <v>32</v>
      </c>
      <c r="EO5" s="229"/>
      <c r="EP5" s="230"/>
      <c r="EQ5" s="228" t="s">
        <v>31</v>
      </c>
      <c r="ER5" s="229"/>
      <c r="ES5" s="230"/>
      <c r="ET5" s="228" t="s">
        <v>32</v>
      </c>
      <c r="EU5" s="229"/>
      <c r="EV5" s="230"/>
      <c r="EW5" s="234"/>
      <c r="EX5" s="235"/>
      <c r="EY5" s="236"/>
      <c r="EZ5" s="228" t="s">
        <v>31</v>
      </c>
      <c r="FA5" s="229"/>
      <c r="FB5" s="230"/>
      <c r="FC5" s="228" t="s">
        <v>32</v>
      </c>
      <c r="FD5" s="229"/>
      <c r="FE5" s="230"/>
      <c r="FF5" s="228" t="s">
        <v>31</v>
      </c>
      <c r="FG5" s="229"/>
      <c r="FH5" s="230"/>
      <c r="FI5" s="228" t="s">
        <v>32</v>
      </c>
      <c r="FJ5" s="229"/>
      <c r="FK5" s="230"/>
      <c r="FL5" s="234"/>
      <c r="FM5" s="235"/>
      <c r="FN5" s="236"/>
      <c r="FO5" s="228" t="s">
        <v>31</v>
      </c>
      <c r="FP5" s="229"/>
      <c r="FQ5" s="230"/>
      <c r="FR5" s="228" t="s">
        <v>32</v>
      </c>
      <c r="FS5" s="229"/>
      <c r="FT5" s="230"/>
      <c r="FU5" s="228" t="s">
        <v>31</v>
      </c>
      <c r="FV5" s="229"/>
      <c r="FW5" s="230"/>
      <c r="FX5" s="228" t="s">
        <v>32</v>
      </c>
      <c r="FY5" s="229"/>
      <c r="FZ5" s="230"/>
    </row>
    <row r="6" spans="1:182" ht="18" customHeight="1">
      <c r="A6" s="225"/>
      <c r="B6" s="222"/>
      <c r="C6" s="9" t="s">
        <v>5</v>
      </c>
      <c r="D6" s="9" t="s">
        <v>6</v>
      </c>
      <c r="E6" s="9" t="s">
        <v>7</v>
      </c>
      <c r="F6" s="9" t="s">
        <v>5</v>
      </c>
      <c r="G6" s="9" t="s">
        <v>6</v>
      </c>
      <c r="H6" s="9" t="s">
        <v>7</v>
      </c>
      <c r="I6" s="9" t="s">
        <v>5</v>
      </c>
      <c r="J6" s="9" t="s">
        <v>6</v>
      </c>
      <c r="K6" s="9" t="s">
        <v>7</v>
      </c>
      <c r="L6" s="9" t="s">
        <v>5</v>
      </c>
      <c r="M6" s="9" t="s">
        <v>6</v>
      </c>
      <c r="N6" s="9" t="s">
        <v>7</v>
      </c>
      <c r="O6" s="63" t="s">
        <v>5</v>
      </c>
      <c r="P6" s="63" t="s">
        <v>6</v>
      </c>
      <c r="Q6" s="63" t="s">
        <v>7</v>
      </c>
      <c r="R6" s="9" t="s">
        <v>5</v>
      </c>
      <c r="S6" s="9" t="s">
        <v>6</v>
      </c>
      <c r="T6" s="9" t="s">
        <v>7</v>
      </c>
      <c r="U6" s="9" t="s">
        <v>5</v>
      </c>
      <c r="V6" s="9" t="s">
        <v>6</v>
      </c>
      <c r="W6" s="9" t="s">
        <v>7</v>
      </c>
      <c r="X6" s="9" t="s">
        <v>5</v>
      </c>
      <c r="Y6" s="9" t="s">
        <v>6</v>
      </c>
      <c r="Z6" s="9" t="s">
        <v>7</v>
      </c>
      <c r="AA6" s="9" t="s">
        <v>5</v>
      </c>
      <c r="AB6" s="9" t="s">
        <v>6</v>
      </c>
      <c r="AC6" s="9" t="s">
        <v>7</v>
      </c>
      <c r="AD6" s="60" t="s">
        <v>5</v>
      </c>
      <c r="AE6" s="60" t="s">
        <v>6</v>
      </c>
      <c r="AF6" s="60" t="s">
        <v>7</v>
      </c>
      <c r="AG6" s="9" t="s">
        <v>5</v>
      </c>
      <c r="AH6" s="9" t="s">
        <v>6</v>
      </c>
      <c r="AI6" s="9" t="s">
        <v>7</v>
      </c>
      <c r="AJ6" s="9" t="s">
        <v>5</v>
      </c>
      <c r="AK6" s="9" t="s">
        <v>6</v>
      </c>
      <c r="AL6" s="9" t="s">
        <v>7</v>
      </c>
      <c r="AM6" s="9" t="s">
        <v>5</v>
      </c>
      <c r="AN6" s="9" t="s">
        <v>6</v>
      </c>
      <c r="AO6" s="9" t="s">
        <v>7</v>
      </c>
      <c r="AP6" s="9" t="s">
        <v>5</v>
      </c>
      <c r="AQ6" s="9" t="s">
        <v>6</v>
      </c>
      <c r="AR6" s="9" t="s">
        <v>7</v>
      </c>
      <c r="AS6" s="60" t="s">
        <v>5</v>
      </c>
      <c r="AT6" s="60" t="s">
        <v>6</v>
      </c>
      <c r="AU6" s="60" t="s">
        <v>7</v>
      </c>
      <c r="AV6" s="9" t="s">
        <v>5</v>
      </c>
      <c r="AW6" s="9" t="s">
        <v>6</v>
      </c>
      <c r="AX6" s="9" t="s">
        <v>7</v>
      </c>
      <c r="AY6" s="9" t="s">
        <v>5</v>
      </c>
      <c r="AZ6" s="9" t="s">
        <v>6</v>
      </c>
      <c r="BA6" s="9" t="s">
        <v>7</v>
      </c>
      <c r="BB6" s="9" t="s">
        <v>5</v>
      </c>
      <c r="BC6" s="9" t="s">
        <v>6</v>
      </c>
      <c r="BD6" s="9" t="s">
        <v>7</v>
      </c>
      <c r="BE6" s="9" t="s">
        <v>5</v>
      </c>
      <c r="BF6" s="9" t="s">
        <v>6</v>
      </c>
      <c r="BG6" s="9" t="s">
        <v>7</v>
      </c>
      <c r="BH6" s="60" t="s">
        <v>5</v>
      </c>
      <c r="BI6" s="60" t="s">
        <v>6</v>
      </c>
      <c r="BJ6" s="60" t="s">
        <v>7</v>
      </c>
      <c r="BK6" s="9" t="s">
        <v>5</v>
      </c>
      <c r="BL6" s="9" t="s">
        <v>6</v>
      </c>
      <c r="BM6" s="9" t="s">
        <v>7</v>
      </c>
      <c r="BN6" s="9" t="s">
        <v>5</v>
      </c>
      <c r="BO6" s="9" t="s">
        <v>6</v>
      </c>
      <c r="BP6" s="9" t="s">
        <v>7</v>
      </c>
      <c r="BQ6" s="9" t="s">
        <v>5</v>
      </c>
      <c r="BR6" s="9" t="s">
        <v>6</v>
      </c>
      <c r="BS6" s="9" t="s">
        <v>7</v>
      </c>
      <c r="BT6" s="9" t="s">
        <v>5</v>
      </c>
      <c r="BU6" s="9" t="s">
        <v>6</v>
      </c>
      <c r="BV6" s="9" t="s">
        <v>7</v>
      </c>
      <c r="BW6" s="60" t="s">
        <v>5</v>
      </c>
      <c r="BX6" s="60" t="s">
        <v>6</v>
      </c>
      <c r="BY6" s="60" t="s">
        <v>7</v>
      </c>
      <c r="BZ6" s="9" t="s">
        <v>5</v>
      </c>
      <c r="CA6" s="9" t="s">
        <v>6</v>
      </c>
      <c r="CB6" s="9" t="s">
        <v>7</v>
      </c>
      <c r="CC6" s="9" t="s">
        <v>5</v>
      </c>
      <c r="CD6" s="9" t="s">
        <v>6</v>
      </c>
      <c r="CE6" s="9" t="s">
        <v>7</v>
      </c>
      <c r="CF6" s="9" t="s">
        <v>5</v>
      </c>
      <c r="CG6" s="9" t="s">
        <v>6</v>
      </c>
      <c r="CH6" s="9" t="s">
        <v>7</v>
      </c>
      <c r="CI6" s="9" t="s">
        <v>5</v>
      </c>
      <c r="CJ6" s="9" t="s">
        <v>6</v>
      </c>
      <c r="CK6" s="9" t="s">
        <v>7</v>
      </c>
      <c r="CL6" s="60" t="s">
        <v>5</v>
      </c>
      <c r="CM6" s="60" t="s">
        <v>6</v>
      </c>
      <c r="CN6" s="60" t="s">
        <v>7</v>
      </c>
      <c r="CO6" s="9" t="s">
        <v>5</v>
      </c>
      <c r="CP6" s="9" t="s">
        <v>6</v>
      </c>
      <c r="CQ6" s="9" t="s">
        <v>7</v>
      </c>
      <c r="CR6" s="9" t="s">
        <v>5</v>
      </c>
      <c r="CS6" s="9" t="s">
        <v>6</v>
      </c>
      <c r="CT6" s="9" t="s">
        <v>7</v>
      </c>
      <c r="CU6" s="9" t="s">
        <v>5</v>
      </c>
      <c r="CV6" s="9" t="s">
        <v>6</v>
      </c>
      <c r="CW6" s="9" t="s">
        <v>7</v>
      </c>
      <c r="CX6" s="9" t="s">
        <v>5</v>
      </c>
      <c r="CY6" s="9" t="s">
        <v>6</v>
      </c>
      <c r="CZ6" s="9" t="s">
        <v>7</v>
      </c>
      <c r="DA6" s="60" t="s">
        <v>5</v>
      </c>
      <c r="DB6" s="60" t="s">
        <v>6</v>
      </c>
      <c r="DC6" s="60" t="s">
        <v>7</v>
      </c>
      <c r="DD6" s="9" t="s">
        <v>5</v>
      </c>
      <c r="DE6" s="9" t="s">
        <v>6</v>
      </c>
      <c r="DF6" s="9" t="s">
        <v>7</v>
      </c>
      <c r="DG6" s="9" t="s">
        <v>5</v>
      </c>
      <c r="DH6" s="9" t="s">
        <v>6</v>
      </c>
      <c r="DI6" s="9" t="s">
        <v>7</v>
      </c>
      <c r="DJ6" s="9" t="s">
        <v>5</v>
      </c>
      <c r="DK6" s="9" t="s">
        <v>6</v>
      </c>
      <c r="DL6" s="9" t="s">
        <v>7</v>
      </c>
      <c r="DM6" s="9" t="s">
        <v>5</v>
      </c>
      <c r="DN6" s="9" t="s">
        <v>6</v>
      </c>
      <c r="DO6" s="9" t="s">
        <v>7</v>
      </c>
      <c r="DP6" s="60" t="s">
        <v>5</v>
      </c>
      <c r="DQ6" s="60" t="s">
        <v>6</v>
      </c>
      <c r="DR6" s="60" t="s">
        <v>7</v>
      </c>
      <c r="DS6" s="9" t="s">
        <v>5</v>
      </c>
      <c r="DT6" s="9" t="s">
        <v>6</v>
      </c>
      <c r="DU6" s="9" t="s">
        <v>7</v>
      </c>
      <c r="DV6" s="9" t="s">
        <v>5</v>
      </c>
      <c r="DW6" s="9" t="s">
        <v>6</v>
      </c>
      <c r="DX6" s="9" t="s">
        <v>7</v>
      </c>
      <c r="DY6" s="9" t="s">
        <v>5</v>
      </c>
      <c r="DZ6" s="9" t="s">
        <v>6</v>
      </c>
      <c r="EA6" s="9" t="s">
        <v>7</v>
      </c>
      <c r="EB6" s="9" t="s">
        <v>5</v>
      </c>
      <c r="EC6" s="9" t="s">
        <v>6</v>
      </c>
      <c r="ED6" s="9" t="s">
        <v>7</v>
      </c>
      <c r="EE6" s="60" t="s">
        <v>5</v>
      </c>
      <c r="EF6" s="60" t="s">
        <v>6</v>
      </c>
      <c r="EG6" s="60" t="s">
        <v>7</v>
      </c>
      <c r="EH6" s="9" t="s">
        <v>5</v>
      </c>
      <c r="EI6" s="9" t="s">
        <v>6</v>
      </c>
      <c r="EJ6" s="9" t="s">
        <v>7</v>
      </c>
      <c r="EK6" s="9" t="s">
        <v>5</v>
      </c>
      <c r="EL6" s="9" t="s">
        <v>6</v>
      </c>
      <c r="EM6" s="9" t="s">
        <v>7</v>
      </c>
      <c r="EN6" s="9" t="s">
        <v>5</v>
      </c>
      <c r="EO6" s="9" t="s">
        <v>6</v>
      </c>
      <c r="EP6" s="9" t="s">
        <v>7</v>
      </c>
      <c r="EQ6" s="9" t="s">
        <v>5</v>
      </c>
      <c r="ER6" s="9" t="s">
        <v>6</v>
      </c>
      <c r="ES6" s="9" t="s">
        <v>7</v>
      </c>
      <c r="ET6" s="9" t="s">
        <v>5</v>
      </c>
      <c r="EU6" s="9" t="s">
        <v>6</v>
      </c>
      <c r="EV6" s="9" t="s">
        <v>7</v>
      </c>
      <c r="EW6" s="9" t="s">
        <v>5</v>
      </c>
      <c r="EX6" s="9" t="s">
        <v>6</v>
      </c>
      <c r="EY6" s="9" t="s">
        <v>7</v>
      </c>
      <c r="EZ6" s="9" t="s">
        <v>5</v>
      </c>
      <c r="FA6" s="9" t="s">
        <v>6</v>
      </c>
      <c r="FB6" s="9" t="s">
        <v>7</v>
      </c>
      <c r="FC6" s="9" t="s">
        <v>5</v>
      </c>
      <c r="FD6" s="9" t="s">
        <v>6</v>
      </c>
      <c r="FE6" s="9" t="s">
        <v>7</v>
      </c>
      <c r="FF6" s="9" t="s">
        <v>5</v>
      </c>
      <c r="FG6" s="9" t="s">
        <v>6</v>
      </c>
      <c r="FH6" s="9" t="s">
        <v>7</v>
      </c>
      <c r="FI6" s="9" t="s">
        <v>5</v>
      </c>
      <c r="FJ6" s="9" t="s">
        <v>6</v>
      </c>
      <c r="FK6" s="9" t="s">
        <v>7</v>
      </c>
      <c r="FL6" s="9" t="s">
        <v>5</v>
      </c>
      <c r="FM6" s="9" t="s">
        <v>6</v>
      </c>
      <c r="FN6" s="9" t="s">
        <v>7</v>
      </c>
      <c r="FO6" s="9" t="s">
        <v>5</v>
      </c>
      <c r="FP6" s="9" t="s">
        <v>6</v>
      </c>
      <c r="FQ6" s="9" t="s">
        <v>7</v>
      </c>
      <c r="FR6" s="9" t="s">
        <v>5</v>
      </c>
      <c r="FS6" s="9" t="s">
        <v>6</v>
      </c>
      <c r="FT6" s="9" t="s">
        <v>7</v>
      </c>
      <c r="FU6" s="9" t="s">
        <v>5</v>
      </c>
      <c r="FV6" s="9" t="s">
        <v>6</v>
      </c>
      <c r="FW6" s="9" t="s">
        <v>7</v>
      </c>
      <c r="FX6" s="9" t="s">
        <v>5</v>
      </c>
      <c r="FY6" s="9" t="s">
        <v>6</v>
      </c>
      <c r="FZ6" s="9" t="s">
        <v>7</v>
      </c>
    </row>
    <row r="7" spans="1:182" s="11" customFormat="1" ht="12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61">
        <v>15</v>
      </c>
      <c r="P7" s="61">
        <v>16</v>
      </c>
      <c r="Q7" s="61">
        <v>17</v>
      </c>
      <c r="R7" s="10">
        <v>3</v>
      </c>
      <c r="S7" s="10">
        <v>4</v>
      </c>
      <c r="T7" s="10">
        <v>5</v>
      </c>
      <c r="U7" s="10">
        <v>6</v>
      </c>
      <c r="V7" s="10">
        <v>7</v>
      </c>
      <c r="W7" s="10">
        <v>8</v>
      </c>
      <c r="X7" s="10">
        <v>9</v>
      </c>
      <c r="Y7" s="10">
        <v>10</v>
      </c>
      <c r="Z7" s="10">
        <v>11</v>
      </c>
      <c r="AA7" s="10">
        <v>12</v>
      </c>
      <c r="AB7" s="10">
        <v>13</v>
      </c>
      <c r="AC7" s="10">
        <v>14</v>
      </c>
      <c r="AD7" s="61">
        <v>15</v>
      </c>
      <c r="AE7" s="61">
        <v>16</v>
      </c>
      <c r="AF7" s="61">
        <v>17</v>
      </c>
      <c r="AG7" s="10">
        <v>3</v>
      </c>
      <c r="AH7" s="10">
        <v>4</v>
      </c>
      <c r="AI7" s="10">
        <v>5</v>
      </c>
      <c r="AJ7" s="10">
        <v>6</v>
      </c>
      <c r="AK7" s="10">
        <v>7</v>
      </c>
      <c r="AL7" s="10">
        <v>8</v>
      </c>
      <c r="AM7" s="10">
        <v>9</v>
      </c>
      <c r="AN7" s="10">
        <v>10</v>
      </c>
      <c r="AO7" s="10">
        <v>11</v>
      </c>
      <c r="AP7" s="10">
        <v>12</v>
      </c>
      <c r="AQ7" s="10">
        <v>13</v>
      </c>
      <c r="AR7" s="10">
        <v>14</v>
      </c>
      <c r="AS7" s="61">
        <v>15</v>
      </c>
      <c r="AT7" s="61">
        <v>16</v>
      </c>
      <c r="AU7" s="61">
        <v>17</v>
      </c>
      <c r="AV7" s="10">
        <v>3</v>
      </c>
      <c r="AW7" s="10">
        <v>4</v>
      </c>
      <c r="AX7" s="10">
        <v>5</v>
      </c>
      <c r="AY7" s="10">
        <v>6</v>
      </c>
      <c r="AZ7" s="10">
        <v>7</v>
      </c>
      <c r="BA7" s="10">
        <v>8</v>
      </c>
      <c r="BB7" s="10">
        <v>9</v>
      </c>
      <c r="BC7" s="10">
        <v>10</v>
      </c>
      <c r="BD7" s="10">
        <v>11</v>
      </c>
      <c r="BE7" s="10">
        <v>12</v>
      </c>
      <c r="BF7" s="10">
        <v>13</v>
      </c>
      <c r="BG7" s="10">
        <v>14</v>
      </c>
      <c r="BH7" s="61">
        <v>15</v>
      </c>
      <c r="BI7" s="61">
        <v>16</v>
      </c>
      <c r="BJ7" s="61">
        <v>17</v>
      </c>
      <c r="BK7" s="10">
        <v>3</v>
      </c>
      <c r="BL7" s="10">
        <v>4</v>
      </c>
      <c r="BM7" s="10">
        <v>5</v>
      </c>
      <c r="BN7" s="10">
        <v>6</v>
      </c>
      <c r="BO7" s="10">
        <v>7</v>
      </c>
      <c r="BP7" s="10">
        <v>8</v>
      </c>
      <c r="BQ7" s="10">
        <v>9</v>
      </c>
      <c r="BR7" s="10">
        <v>10</v>
      </c>
      <c r="BS7" s="10">
        <v>11</v>
      </c>
      <c r="BT7" s="10">
        <v>12</v>
      </c>
      <c r="BU7" s="10">
        <v>13</v>
      </c>
      <c r="BV7" s="10">
        <v>14</v>
      </c>
      <c r="BW7" s="61">
        <v>15</v>
      </c>
      <c r="BX7" s="61">
        <v>16</v>
      </c>
      <c r="BY7" s="61">
        <v>17</v>
      </c>
      <c r="BZ7" s="10">
        <v>3</v>
      </c>
      <c r="CA7" s="10">
        <v>4</v>
      </c>
      <c r="CB7" s="10">
        <v>5</v>
      </c>
      <c r="CC7" s="10">
        <v>6</v>
      </c>
      <c r="CD7" s="10">
        <v>7</v>
      </c>
      <c r="CE7" s="10">
        <v>8</v>
      </c>
      <c r="CF7" s="10">
        <v>9</v>
      </c>
      <c r="CG7" s="10">
        <v>10</v>
      </c>
      <c r="CH7" s="10">
        <v>11</v>
      </c>
      <c r="CI7" s="10">
        <v>12</v>
      </c>
      <c r="CJ7" s="10">
        <v>13</v>
      </c>
      <c r="CK7" s="10">
        <v>14</v>
      </c>
      <c r="CL7" s="61">
        <v>15</v>
      </c>
      <c r="CM7" s="61">
        <v>16</v>
      </c>
      <c r="CN7" s="61">
        <v>17</v>
      </c>
      <c r="CO7" s="10">
        <v>3</v>
      </c>
      <c r="CP7" s="10">
        <v>4</v>
      </c>
      <c r="CQ7" s="10">
        <v>5</v>
      </c>
      <c r="CR7" s="10">
        <v>6</v>
      </c>
      <c r="CS7" s="10">
        <v>7</v>
      </c>
      <c r="CT7" s="10">
        <v>8</v>
      </c>
      <c r="CU7" s="10">
        <v>9</v>
      </c>
      <c r="CV7" s="10">
        <v>10</v>
      </c>
      <c r="CW7" s="10">
        <v>11</v>
      </c>
      <c r="CX7" s="10">
        <v>12</v>
      </c>
      <c r="CY7" s="10">
        <v>13</v>
      </c>
      <c r="CZ7" s="10">
        <v>14</v>
      </c>
      <c r="DA7" s="61">
        <v>15</v>
      </c>
      <c r="DB7" s="61">
        <v>16</v>
      </c>
      <c r="DC7" s="61">
        <v>17</v>
      </c>
      <c r="DD7" s="10">
        <v>3</v>
      </c>
      <c r="DE7" s="10">
        <v>4</v>
      </c>
      <c r="DF7" s="10">
        <v>5</v>
      </c>
      <c r="DG7" s="10">
        <v>6</v>
      </c>
      <c r="DH7" s="10">
        <v>7</v>
      </c>
      <c r="DI7" s="10">
        <v>8</v>
      </c>
      <c r="DJ7" s="10">
        <v>9</v>
      </c>
      <c r="DK7" s="10">
        <v>10</v>
      </c>
      <c r="DL7" s="10">
        <v>11</v>
      </c>
      <c r="DM7" s="10">
        <v>12</v>
      </c>
      <c r="DN7" s="10">
        <v>13</v>
      </c>
      <c r="DO7" s="10">
        <v>14</v>
      </c>
      <c r="DP7" s="61">
        <v>15</v>
      </c>
      <c r="DQ7" s="61">
        <v>16</v>
      </c>
      <c r="DR7" s="61">
        <v>17</v>
      </c>
      <c r="DS7" s="10">
        <v>3</v>
      </c>
      <c r="DT7" s="10">
        <v>4</v>
      </c>
      <c r="DU7" s="10">
        <v>5</v>
      </c>
      <c r="DV7" s="10">
        <v>6</v>
      </c>
      <c r="DW7" s="10">
        <v>7</v>
      </c>
      <c r="DX7" s="10">
        <v>8</v>
      </c>
      <c r="DY7" s="10">
        <v>9</v>
      </c>
      <c r="DZ7" s="10">
        <v>10</v>
      </c>
      <c r="EA7" s="10">
        <v>11</v>
      </c>
      <c r="EB7" s="10">
        <v>12</v>
      </c>
      <c r="EC7" s="10">
        <v>13</v>
      </c>
      <c r="ED7" s="10">
        <v>14</v>
      </c>
      <c r="EE7" s="61">
        <v>15</v>
      </c>
      <c r="EF7" s="61">
        <v>16</v>
      </c>
      <c r="EG7" s="61">
        <v>17</v>
      </c>
      <c r="EH7" s="17">
        <v>3</v>
      </c>
      <c r="EI7" s="17">
        <v>4</v>
      </c>
      <c r="EJ7" s="17">
        <v>5</v>
      </c>
      <c r="EK7" s="17">
        <v>6</v>
      </c>
      <c r="EL7" s="17">
        <v>7</v>
      </c>
      <c r="EM7" s="17">
        <v>8</v>
      </c>
      <c r="EN7" s="17">
        <v>9</v>
      </c>
      <c r="EO7" s="17">
        <v>10</v>
      </c>
      <c r="EP7" s="17">
        <v>11</v>
      </c>
      <c r="EQ7" s="17">
        <v>12</v>
      </c>
      <c r="ER7" s="17">
        <v>13</v>
      </c>
      <c r="ES7" s="17">
        <v>14</v>
      </c>
      <c r="ET7" s="17">
        <v>15</v>
      </c>
      <c r="EU7" s="17">
        <v>16</v>
      </c>
      <c r="EV7" s="17">
        <v>17</v>
      </c>
      <c r="EW7" s="17">
        <v>3</v>
      </c>
      <c r="EX7" s="17">
        <v>4</v>
      </c>
      <c r="EY7" s="17">
        <v>5</v>
      </c>
      <c r="EZ7" s="17">
        <v>6</v>
      </c>
      <c r="FA7" s="17">
        <v>7</v>
      </c>
      <c r="FB7" s="17">
        <v>8</v>
      </c>
      <c r="FC7" s="17">
        <v>9</v>
      </c>
      <c r="FD7" s="17">
        <v>10</v>
      </c>
      <c r="FE7" s="17">
        <v>11</v>
      </c>
      <c r="FF7" s="17">
        <v>12</v>
      </c>
      <c r="FG7" s="17">
        <v>13</v>
      </c>
      <c r="FH7" s="17">
        <v>14</v>
      </c>
      <c r="FI7" s="17">
        <v>15</v>
      </c>
      <c r="FJ7" s="17">
        <v>16</v>
      </c>
      <c r="FK7" s="17">
        <v>17</v>
      </c>
      <c r="FL7" s="17">
        <v>3</v>
      </c>
      <c r="FM7" s="17">
        <v>4</v>
      </c>
      <c r="FN7" s="17">
        <v>5</v>
      </c>
      <c r="FO7" s="17">
        <v>6</v>
      </c>
      <c r="FP7" s="17">
        <v>7</v>
      </c>
      <c r="FQ7" s="17">
        <v>8</v>
      </c>
      <c r="FR7" s="17">
        <v>9</v>
      </c>
      <c r="FS7" s="17">
        <v>10</v>
      </c>
      <c r="FT7" s="17">
        <v>11</v>
      </c>
      <c r="FU7" s="17">
        <v>12</v>
      </c>
      <c r="FV7" s="17">
        <v>13</v>
      </c>
      <c r="FW7" s="17">
        <v>14</v>
      </c>
      <c r="FX7" s="17">
        <v>15</v>
      </c>
      <c r="FY7" s="17">
        <v>16</v>
      </c>
      <c r="FZ7" s="17">
        <v>17</v>
      </c>
    </row>
    <row r="8" spans="1:182" s="184" customFormat="1" ht="15.75" customHeight="1">
      <c r="A8" s="219" t="s">
        <v>9</v>
      </c>
      <c r="B8" s="219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E8" s="221"/>
      <c r="DF8" s="221"/>
      <c r="DG8" s="221"/>
      <c r="DH8" s="221"/>
      <c r="DI8" s="221"/>
      <c r="DJ8" s="221"/>
      <c r="DK8" s="221"/>
      <c r="DL8" s="221"/>
      <c r="DM8" s="221"/>
      <c r="DN8" s="221"/>
      <c r="DO8" s="221"/>
      <c r="DP8" s="221"/>
      <c r="DQ8" s="221"/>
      <c r="DR8" s="221"/>
      <c r="DS8" s="221"/>
      <c r="DT8" s="221"/>
      <c r="DU8" s="221"/>
      <c r="DV8" s="221"/>
      <c r="DW8" s="221"/>
      <c r="DX8" s="221"/>
      <c r="DY8" s="221"/>
      <c r="DZ8" s="221"/>
      <c r="EA8" s="221"/>
      <c r="EB8" s="221"/>
      <c r="EC8" s="221"/>
      <c r="ED8" s="221"/>
      <c r="EE8" s="221"/>
      <c r="EF8" s="221"/>
      <c r="EG8" s="221"/>
      <c r="EH8" s="240"/>
      <c r="EI8" s="241"/>
      <c r="EJ8" s="241"/>
      <c r="EK8" s="241"/>
      <c r="EL8" s="241"/>
      <c r="EM8" s="241"/>
      <c r="EN8" s="241"/>
      <c r="EO8" s="241"/>
      <c r="EP8" s="241"/>
      <c r="EQ8" s="241"/>
      <c r="ER8" s="241"/>
      <c r="ES8" s="241"/>
      <c r="ET8" s="241"/>
      <c r="EU8" s="241"/>
      <c r="EV8" s="242"/>
      <c r="EW8" s="240"/>
      <c r="EX8" s="241"/>
      <c r="EY8" s="241"/>
      <c r="EZ8" s="241"/>
      <c r="FA8" s="241"/>
      <c r="FB8" s="241"/>
      <c r="FC8" s="241"/>
      <c r="FD8" s="241"/>
      <c r="FE8" s="241"/>
      <c r="FF8" s="241"/>
      <c r="FG8" s="241"/>
      <c r="FH8" s="241"/>
      <c r="FI8" s="241"/>
      <c r="FJ8" s="241"/>
      <c r="FK8" s="242"/>
      <c r="FL8" s="240"/>
      <c r="FM8" s="241"/>
      <c r="FN8" s="241"/>
      <c r="FO8" s="241"/>
      <c r="FP8" s="241"/>
      <c r="FQ8" s="241"/>
      <c r="FR8" s="241"/>
      <c r="FS8" s="241"/>
      <c r="FT8" s="241"/>
      <c r="FU8" s="241"/>
      <c r="FV8" s="241"/>
      <c r="FW8" s="241"/>
      <c r="FX8" s="241"/>
      <c r="FY8" s="241"/>
      <c r="FZ8" s="242"/>
    </row>
    <row r="9" spans="1:182" s="16" customFormat="1" ht="28.5" customHeight="1">
      <c r="A9" s="4">
        <v>1</v>
      </c>
      <c r="B9" s="174" t="s">
        <v>22</v>
      </c>
      <c r="C9" s="192">
        <v>400949</v>
      </c>
      <c r="D9" s="192">
        <v>293282</v>
      </c>
      <c r="E9" s="193">
        <f>C9+D9</f>
        <v>694231</v>
      </c>
      <c r="F9" s="192">
        <v>317122</v>
      </c>
      <c r="G9" s="192">
        <v>259321</v>
      </c>
      <c r="H9" s="55">
        <f>F9+G9</f>
        <v>576443</v>
      </c>
      <c r="I9" s="38">
        <v>22644</v>
      </c>
      <c r="J9" s="38">
        <v>13268</v>
      </c>
      <c r="K9" s="40">
        <f>I9+J9</f>
        <v>35912</v>
      </c>
      <c r="L9" s="192">
        <f>SUM(F9,I9)</f>
        <v>339766</v>
      </c>
      <c r="M9" s="192">
        <f>SUM(G9,J9)</f>
        <v>272589</v>
      </c>
      <c r="N9" s="192">
        <f>SUM(H9,K9)</f>
        <v>612355</v>
      </c>
      <c r="O9" s="128">
        <f>L9/C9*100</f>
        <v>84.740453274606</v>
      </c>
      <c r="P9" s="128">
        <f>M9/D9*100</f>
        <v>92.94433344017021</v>
      </c>
      <c r="Q9" s="128">
        <f>N9/E9*100</f>
        <v>88.20623106718081</v>
      </c>
      <c r="R9" s="192">
        <v>26846</v>
      </c>
      <c r="S9" s="192">
        <v>14532</v>
      </c>
      <c r="T9" s="55">
        <f>R9+S9</f>
        <v>41378</v>
      </c>
      <c r="U9" s="192">
        <v>11320</v>
      </c>
      <c r="V9" s="192">
        <v>7167</v>
      </c>
      <c r="W9" s="55">
        <f>U9+V9</f>
        <v>18487</v>
      </c>
      <c r="X9" s="38">
        <v>3223</v>
      </c>
      <c r="Y9" s="38">
        <v>2092</v>
      </c>
      <c r="Z9" s="40">
        <f>X9+Y9</f>
        <v>5315</v>
      </c>
      <c r="AA9" s="192">
        <f>SUM(U9,X9)</f>
        <v>14543</v>
      </c>
      <c r="AB9" s="192">
        <f>SUM(V9,Y9)</f>
        <v>9259</v>
      </c>
      <c r="AC9" s="192">
        <f>SUM(W9,Z9)</f>
        <v>23802</v>
      </c>
      <c r="AD9" s="129">
        <f>IF(R9=0,"",AA9/R9*100)</f>
        <v>54.171943678760336</v>
      </c>
      <c r="AE9" s="129">
        <f>IF(S9=0,"",AB9/S9*100)</f>
        <v>63.71456096889623</v>
      </c>
      <c r="AF9" s="129">
        <f>IF(T9=0,"",AC9/T9*100)</f>
        <v>57.52332157184977</v>
      </c>
      <c r="AG9" s="40">
        <f>C9+R9</f>
        <v>427795</v>
      </c>
      <c r="AH9" s="40">
        <f>D9+S9</f>
        <v>307814</v>
      </c>
      <c r="AI9" s="40">
        <f>AG9+AH9</f>
        <v>735609</v>
      </c>
      <c r="AJ9" s="40">
        <f>F9+U9</f>
        <v>328442</v>
      </c>
      <c r="AK9" s="40">
        <f>G9+V9</f>
        <v>266488</v>
      </c>
      <c r="AL9" s="40">
        <f>AJ9+AK9</f>
        <v>594930</v>
      </c>
      <c r="AM9" s="40">
        <f>I9+X9</f>
        <v>25867</v>
      </c>
      <c r="AN9" s="40">
        <f>J9+Y9</f>
        <v>15360</v>
      </c>
      <c r="AO9" s="40">
        <f>AM9+AN9</f>
        <v>41227</v>
      </c>
      <c r="AP9" s="192">
        <f>SUM(AJ9,AM9)</f>
        <v>354309</v>
      </c>
      <c r="AQ9" s="192">
        <f>SUM(AK9,AN9)</f>
        <v>281848</v>
      </c>
      <c r="AR9" s="192">
        <f>SUM(AL9,AO9)</f>
        <v>636157</v>
      </c>
      <c r="AS9" s="130">
        <f>IF(AG9=0,"",AP9/AG9*100)</f>
        <v>82.82214612138992</v>
      </c>
      <c r="AT9" s="130">
        <f>IF(AH9=0,"",AQ9/AH9*100)</f>
        <v>91.5643862852242</v>
      </c>
      <c r="AU9" s="130">
        <f>IF(AI9=0,"",AR9/AI9*100)</f>
        <v>86.48031766876153</v>
      </c>
      <c r="AV9" s="38">
        <v>24187</v>
      </c>
      <c r="AW9" s="38">
        <v>18737</v>
      </c>
      <c r="AX9" s="40">
        <f>AV9+AW9</f>
        <v>42924</v>
      </c>
      <c r="AY9" s="38">
        <v>19264</v>
      </c>
      <c r="AZ9" s="38">
        <v>16422</v>
      </c>
      <c r="BA9" s="40">
        <f>AY9+AZ9</f>
        <v>35686</v>
      </c>
      <c r="BB9" s="38">
        <v>1465</v>
      </c>
      <c r="BC9" s="38">
        <v>1025</v>
      </c>
      <c r="BD9" s="40">
        <f>BB9+BC9</f>
        <v>2490</v>
      </c>
      <c r="BE9" s="192">
        <f>SUM(AY9,BB9)</f>
        <v>20729</v>
      </c>
      <c r="BF9" s="192">
        <f>SUM(AZ9,BC9)</f>
        <v>17447</v>
      </c>
      <c r="BG9" s="192">
        <f>SUM(BA9,BD9)</f>
        <v>38176</v>
      </c>
      <c r="BH9" s="130">
        <f>IF(AV9=0,"",BE9/AV9*100)</f>
        <v>85.70306362922231</v>
      </c>
      <c r="BI9" s="130">
        <f>IF(AW9=0,"",BF9/AW9*100)</f>
        <v>93.11522655707958</v>
      </c>
      <c r="BJ9" s="130">
        <f>IF(AX9=0,"",BG9/AX9*100)</f>
        <v>88.93858913428386</v>
      </c>
      <c r="BK9" s="38">
        <v>1020</v>
      </c>
      <c r="BL9" s="38">
        <v>768</v>
      </c>
      <c r="BM9" s="40">
        <f>BK9+BL9</f>
        <v>1788</v>
      </c>
      <c r="BN9" s="38">
        <v>420</v>
      </c>
      <c r="BO9" s="38">
        <v>330</v>
      </c>
      <c r="BP9" s="40">
        <f>BN9+BO9</f>
        <v>750</v>
      </c>
      <c r="BQ9" s="38">
        <v>136</v>
      </c>
      <c r="BR9" s="38">
        <v>127</v>
      </c>
      <c r="BS9" s="40">
        <f>BQ9+BR9</f>
        <v>263</v>
      </c>
      <c r="BT9" s="192">
        <f>SUM(BN9,BQ9)</f>
        <v>556</v>
      </c>
      <c r="BU9" s="192">
        <f>SUM(BO9,BR9)</f>
        <v>457</v>
      </c>
      <c r="BV9" s="192">
        <f>SUM(BP9,BS9)</f>
        <v>1013</v>
      </c>
      <c r="BW9" s="130">
        <f>IF(BK9=0,"",BT9/BK9*100)</f>
        <v>54.509803921568626</v>
      </c>
      <c r="BX9" s="130">
        <f>IF(BL9=0,"",BU9/BL9*100)</f>
        <v>59.505208333333336</v>
      </c>
      <c r="BY9" s="130">
        <f>IF(BM9=0,"",BV9/BM9*100)</f>
        <v>56.655480984340045</v>
      </c>
      <c r="BZ9" s="40">
        <f>AV9+BK9</f>
        <v>25207</v>
      </c>
      <c r="CA9" s="40">
        <f>AW9+BL9</f>
        <v>19505</v>
      </c>
      <c r="CB9" s="40">
        <f>BZ9+CA9</f>
        <v>44712</v>
      </c>
      <c r="CC9" s="40">
        <f>AY9+BN9</f>
        <v>19684</v>
      </c>
      <c r="CD9" s="40">
        <f>AZ9+BO9</f>
        <v>16752</v>
      </c>
      <c r="CE9" s="40">
        <f>CC9+CD9</f>
        <v>36436</v>
      </c>
      <c r="CF9" s="40">
        <f>BB9+BQ9</f>
        <v>1601</v>
      </c>
      <c r="CG9" s="40">
        <f>BC9+BR9</f>
        <v>1152</v>
      </c>
      <c r="CH9" s="40">
        <f>CF9+CG9</f>
        <v>2753</v>
      </c>
      <c r="CI9" s="192">
        <f>SUM(CC9,CF9)</f>
        <v>21285</v>
      </c>
      <c r="CJ9" s="192">
        <f>SUM(CD9,CG9)</f>
        <v>17904</v>
      </c>
      <c r="CK9" s="192">
        <f>SUM(CE9,CH9)</f>
        <v>39189</v>
      </c>
      <c r="CL9" s="130">
        <f>IF(BZ9=0,"",CI9/BZ9*100)</f>
        <v>84.44082992819455</v>
      </c>
      <c r="CM9" s="130">
        <f>IF(CA9=0,"",CJ9/CA9*100)</f>
        <v>91.79184824403998</v>
      </c>
      <c r="CN9" s="130">
        <f>IF(CB9=0,"",CK9/CB9*100)</f>
        <v>87.64761137949544</v>
      </c>
      <c r="CO9" s="38">
        <v>12073</v>
      </c>
      <c r="CP9" s="38">
        <v>9708</v>
      </c>
      <c r="CQ9" s="40">
        <f>CO9+CP9</f>
        <v>21781</v>
      </c>
      <c r="CR9" s="38">
        <v>8290</v>
      </c>
      <c r="CS9" s="38">
        <v>6966</v>
      </c>
      <c r="CT9" s="40">
        <f>CR9+CS9</f>
        <v>15256</v>
      </c>
      <c r="CU9" s="38">
        <v>1138</v>
      </c>
      <c r="CV9" s="38">
        <v>1023</v>
      </c>
      <c r="CW9" s="40">
        <f>CU9+CV9</f>
        <v>2161</v>
      </c>
      <c r="CX9" s="192">
        <f>SUM(CR9,CU9)</f>
        <v>9428</v>
      </c>
      <c r="CY9" s="192">
        <f>SUM(CS9,CV9)</f>
        <v>7989</v>
      </c>
      <c r="CZ9" s="192">
        <f>SUM(CT9,CW9)</f>
        <v>17417</v>
      </c>
      <c r="DA9" s="130">
        <f>IF(CO9=0,"",CX9/CO9*100)</f>
        <v>78.09160937629422</v>
      </c>
      <c r="DB9" s="130">
        <f>IF(CP9=0,"",CY9/CP9*100)</f>
        <v>82.2929542645241</v>
      </c>
      <c r="DC9" s="130">
        <f>IF(CQ9=0,"",CZ9/CQ9*100)</f>
        <v>79.96418897203985</v>
      </c>
      <c r="DD9" s="38">
        <v>950</v>
      </c>
      <c r="DE9" s="38">
        <v>803</v>
      </c>
      <c r="DF9" s="40">
        <f>DD9+DE9</f>
        <v>1753</v>
      </c>
      <c r="DG9" s="38">
        <v>425</v>
      </c>
      <c r="DH9" s="38">
        <v>350</v>
      </c>
      <c r="DI9" s="40">
        <f>DG9+DH9</f>
        <v>775</v>
      </c>
      <c r="DJ9" s="38">
        <v>141</v>
      </c>
      <c r="DK9" s="38">
        <v>140</v>
      </c>
      <c r="DL9" s="40">
        <f>DJ9+DK9</f>
        <v>281</v>
      </c>
      <c r="DM9" s="192">
        <f>SUM(DG9,DJ9)</f>
        <v>566</v>
      </c>
      <c r="DN9" s="192">
        <f>SUM(DH9,DK9)</f>
        <v>490</v>
      </c>
      <c r="DO9" s="192">
        <f>SUM(DI9,DL9)</f>
        <v>1056</v>
      </c>
      <c r="DP9" s="130">
        <f>IF(DD9=0,"",DM9/DD9*100)</f>
        <v>59.578947368421055</v>
      </c>
      <c r="DQ9" s="130">
        <f>IF(DE9=0,"",DN9/DE9*100)</f>
        <v>61.021170610211705</v>
      </c>
      <c r="DR9" s="130">
        <f>IF(DF9=0,"",DO9/DF9*100)</f>
        <v>60.23958927552767</v>
      </c>
      <c r="DS9" s="40">
        <f>CO9+DD9</f>
        <v>13023</v>
      </c>
      <c r="DT9" s="40">
        <f>CP9+DE9</f>
        <v>10511</v>
      </c>
      <c r="DU9" s="40">
        <f>DS9+DT9</f>
        <v>23534</v>
      </c>
      <c r="DV9" s="40">
        <f>CR9+DG9</f>
        <v>8715</v>
      </c>
      <c r="DW9" s="40">
        <f>CS9+DH9</f>
        <v>7316</v>
      </c>
      <c r="DX9" s="40">
        <f>DV9+DW9</f>
        <v>16031</v>
      </c>
      <c r="DY9" s="40">
        <f>CU9+DJ9</f>
        <v>1279</v>
      </c>
      <c r="DZ9" s="40">
        <f>CV9+DK9</f>
        <v>1163</v>
      </c>
      <c r="EA9" s="40">
        <f>DY9+DZ9</f>
        <v>2442</v>
      </c>
      <c r="EB9" s="192">
        <f>SUM(DV9,DY9)</f>
        <v>9994</v>
      </c>
      <c r="EC9" s="192">
        <f>SUM(DW9,DZ9)</f>
        <v>8479</v>
      </c>
      <c r="ED9" s="192">
        <f>SUM(DX9,EA9)</f>
        <v>18473</v>
      </c>
      <c r="EE9" s="130">
        <f>IF(DS9=0,"",EB9/DS9*100)</f>
        <v>76.74115027259464</v>
      </c>
      <c r="EF9" s="130">
        <f>IF(DT9=0,"",EC9/DT9*100)</f>
        <v>80.6678717534012</v>
      </c>
      <c r="EG9" s="130">
        <f>IF(DU9=0,"",ED9/DU9*100)</f>
        <v>78.49494348602023</v>
      </c>
      <c r="EH9" s="55">
        <f>AP9</f>
        <v>354309</v>
      </c>
      <c r="EI9" s="55">
        <f>AQ9</f>
        <v>281848</v>
      </c>
      <c r="EJ9" s="55">
        <f>AR9</f>
        <v>636157</v>
      </c>
      <c r="EK9" s="55">
        <v>81076</v>
      </c>
      <c r="EL9" s="55">
        <v>77581</v>
      </c>
      <c r="EM9" s="55">
        <f>EK9+EL9</f>
        <v>158657</v>
      </c>
      <c r="EN9" s="55">
        <v>122935</v>
      </c>
      <c r="EO9" s="55">
        <v>107399</v>
      </c>
      <c r="EP9" s="55">
        <f>EN9+EO9</f>
        <v>230334</v>
      </c>
      <c r="EQ9" s="194">
        <f>EK9/EH9%</f>
        <v>22.882850844883986</v>
      </c>
      <c r="ER9" s="194">
        <f>EL9/EI9%</f>
        <v>27.525829525134114</v>
      </c>
      <c r="ES9" s="194">
        <f>EM9/EJ9%</f>
        <v>24.939912631630243</v>
      </c>
      <c r="ET9" s="195">
        <f>EN9/EH9%</f>
        <v>34.697114665447394</v>
      </c>
      <c r="EU9" s="195">
        <f>EO9/EI9%</f>
        <v>38.105290795038464</v>
      </c>
      <c r="EV9" s="195">
        <f>EP9/EJ9%</f>
        <v>36.2070998196986</v>
      </c>
      <c r="EW9" s="55">
        <f>CI9</f>
        <v>21285</v>
      </c>
      <c r="EX9" s="55">
        <f>CJ9</f>
        <v>17904</v>
      </c>
      <c r="EY9" s="55">
        <f>CK9</f>
        <v>39189</v>
      </c>
      <c r="EZ9" s="55">
        <v>2460</v>
      </c>
      <c r="FA9" s="55">
        <v>1763</v>
      </c>
      <c r="FB9" s="55">
        <f>EZ9+FA9</f>
        <v>4223</v>
      </c>
      <c r="FC9" s="55">
        <v>6591</v>
      </c>
      <c r="FD9" s="55">
        <v>6252</v>
      </c>
      <c r="FE9" s="55">
        <f>FC9+FD9</f>
        <v>12843</v>
      </c>
      <c r="FF9" s="194">
        <f>EZ9/EW9%</f>
        <v>11.557434813248767</v>
      </c>
      <c r="FG9" s="194">
        <f>FA9/EX9%</f>
        <v>9.846961572832887</v>
      </c>
      <c r="FH9" s="194">
        <f>FB9/EY9%</f>
        <v>10.775983056469927</v>
      </c>
      <c r="FI9" s="195">
        <f>FC9/EW9%</f>
        <v>30.965468639887245</v>
      </c>
      <c r="FJ9" s="195">
        <f>FD9/EX9%</f>
        <v>34.91957104557641</v>
      </c>
      <c r="FK9" s="195">
        <f>FE9/EY9%</f>
        <v>32.77195131286841</v>
      </c>
      <c r="FL9" s="55">
        <f>EB9</f>
        <v>9994</v>
      </c>
      <c r="FM9" s="55">
        <f>EC9</f>
        <v>8479</v>
      </c>
      <c r="FN9" s="55">
        <f>ED9</f>
        <v>18473</v>
      </c>
      <c r="FO9" s="55">
        <v>913</v>
      </c>
      <c r="FP9" s="55">
        <v>832</v>
      </c>
      <c r="FQ9" s="55">
        <f>FO9+FP9</f>
        <v>1745</v>
      </c>
      <c r="FR9" s="55">
        <v>2989</v>
      </c>
      <c r="FS9" s="55">
        <v>2727</v>
      </c>
      <c r="FT9" s="55">
        <f>FR9+FS9</f>
        <v>5716</v>
      </c>
      <c r="FU9" s="194">
        <f>FO9/FL9%</f>
        <v>9.135481288773263</v>
      </c>
      <c r="FV9" s="194">
        <f>FP9/FM9%</f>
        <v>9.812477886543224</v>
      </c>
      <c r="FW9" s="194">
        <f>FQ9/FN9%</f>
        <v>9.446218805824717</v>
      </c>
      <c r="FX9" s="195">
        <f>FR9/FL9%</f>
        <v>29.907944766860115</v>
      </c>
      <c r="FY9" s="195">
        <f>FS9/FM9%</f>
        <v>32.161811534379055</v>
      </c>
      <c r="FZ9" s="195">
        <f>FT9/FN9%</f>
        <v>30.94245655822011</v>
      </c>
    </row>
    <row r="10" spans="1:182" s="16" customFormat="1" ht="29.25" customHeight="1">
      <c r="A10" s="4">
        <v>2</v>
      </c>
      <c r="B10" s="175" t="s">
        <v>23</v>
      </c>
      <c r="C10" s="33">
        <v>30247</v>
      </c>
      <c r="D10" s="33">
        <v>25309</v>
      </c>
      <c r="E10" s="127">
        <v>55556</v>
      </c>
      <c r="F10" s="33">
        <v>29319</v>
      </c>
      <c r="G10" s="33">
        <v>24980</v>
      </c>
      <c r="H10" s="34">
        <v>54299</v>
      </c>
      <c r="I10" s="95"/>
      <c r="J10" s="95"/>
      <c r="K10" s="80">
        <v>0</v>
      </c>
      <c r="L10" s="33">
        <v>29319</v>
      </c>
      <c r="M10" s="33">
        <v>24980</v>
      </c>
      <c r="N10" s="33">
        <v>54299</v>
      </c>
      <c r="O10" s="128">
        <v>96.93192713326941</v>
      </c>
      <c r="P10" s="128">
        <v>98.7000671697815</v>
      </c>
      <c r="Q10" s="128">
        <v>97.73741810065519</v>
      </c>
      <c r="R10" s="33">
        <v>1466</v>
      </c>
      <c r="S10" s="33">
        <v>466</v>
      </c>
      <c r="T10" s="34">
        <v>1932</v>
      </c>
      <c r="U10" s="33">
        <v>1225</v>
      </c>
      <c r="V10" s="33">
        <v>383</v>
      </c>
      <c r="W10" s="34">
        <v>1608</v>
      </c>
      <c r="X10" s="85"/>
      <c r="Y10" s="82"/>
      <c r="Z10" s="81">
        <v>0</v>
      </c>
      <c r="AA10" s="33">
        <v>1225</v>
      </c>
      <c r="AB10" s="33">
        <v>383</v>
      </c>
      <c r="AC10" s="33">
        <v>1608</v>
      </c>
      <c r="AD10" s="129">
        <v>83.56070941336972</v>
      </c>
      <c r="AE10" s="129">
        <v>82.18884120171673</v>
      </c>
      <c r="AF10" s="129">
        <v>83.22981366459628</v>
      </c>
      <c r="AG10" s="34">
        <v>31713</v>
      </c>
      <c r="AH10" s="34">
        <v>25775</v>
      </c>
      <c r="AI10" s="34">
        <v>57488</v>
      </c>
      <c r="AJ10" s="34">
        <v>30544</v>
      </c>
      <c r="AK10" s="34">
        <v>25363</v>
      </c>
      <c r="AL10" s="34">
        <v>55907</v>
      </c>
      <c r="AM10" s="81">
        <v>0</v>
      </c>
      <c r="AN10" s="81">
        <v>0</v>
      </c>
      <c r="AO10" s="81">
        <v>0</v>
      </c>
      <c r="AP10" s="33">
        <v>30544</v>
      </c>
      <c r="AQ10" s="33">
        <v>25363</v>
      </c>
      <c r="AR10" s="33">
        <v>55907</v>
      </c>
      <c r="AS10" s="130">
        <v>96.31381452401223</v>
      </c>
      <c r="AT10" s="130">
        <v>98.4015518913676</v>
      </c>
      <c r="AU10" s="130">
        <v>97.24986084052324</v>
      </c>
      <c r="AV10" s="33">
        <v>770</v>
      </c>
      <c r="AW10" s="33">
        <v>549</v>
      </c>
      <c r="AX10" s="34">
        <v>1319</v>
      </c>
      <c r="AY10" s="33">
        <v>738</v>
      </c>
      <c r="AZ10" s="33">
        <v>538</v>
      </c>
      <c r="BA10" s="34">
        <v>1276</v>
      </c>
      <c r="BB10" s="82"/>
      <c r="BC10" s="82"/>
      <c r="BD10" s="81">
        <v>0</v>
      </c>
      <c r="BE10" s="33">
        <v>738</v>
      </c>
      <c r="BF10" s="33">
        <v>538</v>
      </c>
      <c r="BG10" s="33">
        <v>1276</v>
      </c>
      <c r="BH10" s="130">
        <v>95.84415584415584</v>
      </c>
      <c r="BI10" s="130">
        <v>97.99635701275045</v>
      </c>
      <c r="BJ10" s="130">
        <v>96.73995451099317</v>
      </c>
      <c r="BK10" s="33">
        <v>51</v>
      </c>
      <c r="BL10" s="33">
        <v>20</v>
      </c>
      <c r="BM10" s="34">
        <v>71</v>
      </c>
      <c r="BN10" s="33">
        <v>42</v>
      </c>
      <c r="BO10" s="33">
        <v>13</v>
      </c>
      <c r="BP10" s="34">
        <v>55</v>
      </c>
      <c r="BQ10" s="82"/>
      <c r="BR10" s="82"/>
      <c r="BS10" s="81">
        <v>0</v>
      </c>
      <c r="BT10" s="33">
        <v>42</v>
      </c>
      <c r="BU10" s="33">
        <v>13</v>
      </c>
      <c r="BV10" s="33">
        <v>55</v>
      </c>
      <c r="BW10" s="130">
        <v>82.35294117647058</v>
      </c>
      <c r="BX10" s="130">
        <v>65</v>
      </c>
      <c r="BY10" s="130">
        <v>77.46478873239437</v>
      </c>
      <c r="BZ10" s="34">
        <v>821</v>
      </c>
      <c r="CA10" s="34">
        <v>569</v>
      </c>
      <c r="CB10" s="34">
        <v>1390</v>
      </c>
      <c r="CC10" s="34">
        <v>780</v>
      </c>
      <c r="CD10" s="34">
        <v>551</v>
      </c>
      <c r="CE10" s="34">
        <v>1331</v>
      </c>
      <c r="CF10" s="81">
        <v>0</v>
      </c>
      <c r="CG10" s="81">
        <v>0</v>
      </c>
      <c r="CH10" s="81">
        <v>0</v>
      </c>
      <c r="CI10" s="33">
        <v>780</v>
      </c>
      <c r="CJ10" s="33">
        <v>551</v>
      </c>
      <c r="CK10" s="33">
        <v>1331</v>
      </c>
      <c r="CL10" s="130">
        <v>95.00609013398295</v>
      </c>
      <c r="CM10" s="130">
        <v>96.8365553602812</v>
      </c>
      <c r="CN10" s="130">
        <v>95.75539568345323</v>
      </c>
      <c r="CO10" s="33">
        <v>908</v>
      </c>
      <c r="CP10" s="33">
        <v>809</v>
      </c>
      <c r="CQ10" s="34">
        <v>1717</v>
      </c>
      <c r="CR10" s="33">
        <v>851</v>
      </c>
      <c r="CS10" s="33">
        <v>771</v>
      </c>
      <c r="CT10" s="34">
        <v>1622</v>
      </c>
      <c r="CU10" s="82"/>
      <c r="CV10" s="82"/>
      <c r="CW10" s="81">
        <v>0</v>
      </c>
      <c r="CX10" s="33">
        <v>851</v>
      </c>
      <c r="CY10" s="33">
        <v>771</v>
      </c>
      <c r="CZ10" s="33">
        <v>1622</v>
      </c>
      <c r="DA10" s="130">
        <v>93.72246696035242</v>
      </c>
      <c r="DB10" s="130">
        <v>95.30284301606922</v>
      </c>
      <c r="DC10" s="130">
        <v>94.46709376820036</v>
      </c>
      <c r="DD10" s="33">
        <v>86</v>
      </c>
      <c r="DE10" s="33">
        <v>29</v>
      </c>
      <c r="DF10" s="34">
        <v>115</v>
      </c>
      <c r="DG10" s="33">
        <v>59</v>
      </c>
      <c r="DH10" s="33">
        <v>21</v>
      </c>
      <c r="DI10" s="34">
        <v>80</v>
      </c>
      <c r="DJ10" s="82"/>
      <c r="DK10" s="82"/>
      <c r="DL10" s="81">
        <v>0</v>
      </c>
      <c r="DM10" s="33">
        <v>59</v>
      </c>
      <c r="DN10" s="33">
        <v>21</v>
      </c>
      <c r="DO10" s="33">
        <v>80</v>
      </c>
      <c r="DP10" s="130">
        <v>68.6046511627907</v>
      </c>
      <c r="DQ10" s="130">
        <v>72.41379310344827</v>
      </c>
      <c r="DR10" s="130">
        <v>69.56521739130434</v>
      </c>
      <c r="DS10" s="34">
        <v>994</v>
      </c>
      <c r="DT10" s="34">
        <v>838</v>
      </c>
      <c r="DU10" s="34">
        <v>1832</v>
      </c>
      <c r="DV10" s="34">
        <v>910</v>
      </c>
      <c r="DW10" s="34">
        <v>792</v>
      </c>
      <c r="DX10" s="34">
        <v>1702</v>
      </c>
      <c r="DY10" s="81">
        <v>0</v>
      </c>
      <c r="DZ10" s="81">
        <v>0</v>
      </c>
      <c r="EA10" s="81">
        <v>0</v>
      </c>
      <c r="EB10" s="33">
        <v>910</v>
      </c>
      <c r="EC10" s="33">
        <v>792</v>
      </c>
      <c r="ED10" s="33">
        <v>1702</v>
      </c>
      <c r="EE10" s="130">
        <v>91.54929577464789</v>
      </c>
      <c r="EF10" s="130">
        <v>94.5107398568019</v>
      </c>
      <c r="EG10" s="130">
        <v>92.90393013100436</v>
      </c>
      <c r="EH10" s="34">
        <v>30544</v>
      </c>
      <c r="EI10" s="34">
        <v>25363</v>
      </c>
      <c r="EJ10" s="34">
        <v>55907</v>
      </c>
      <c r="EK10" s="34">
        <v>14274</v>
      </c>
      <c r="EL10" s="34">
        <v>15174</v>
      </c>
      <c r="EM10" s="34">
        <v>29448</v>
      </c>
      <c r="EN10" s="34">
        <v>11214</v>
      </c>
      <c r="EO10" s="34">
        <v>8025</v>
      </c>
      <c r="EP10" s="34">
        <v>19239</v>
      </c>
      <c r="EQ10" s="131">
        <v>46.73258250392876</v>
      </c>
      <c r="ER10" s="131">
        <v>59.82730749517013</v>
      </c>
      <c r="ES10" s="131">
        <v>52.67318940383136</v>
      </c>
      <c r="ET10" s="131">
        <v>36.71424829753798</v>
      </c>
      <c r="EU10" s="131">
        <v>31.64057879588377</v>
      </c>
      <c r="EV10" s="131">
        <v>34.41250648398233</v>
      </c>
      <c r="EW10" s="34">
        <v>780</v>
      </c>
      <c r="EX10" s="34">
        <v>551</v>
      </c>
      <c r="EY10" s="34">
        <v>1331</v>
      </c>
      <c r="EZ10" s="34">
        <v>250</v>
      </c>
      <c r="FA10" s="34">
        <v>252</v>
      </c>
      <c r="FB10" s="34">
        <v>502</v>
      </c>
      <c r="FC10" s="34">
        <v>334</v>
      </c>
      <c r="FD10" s="34">
        <v>204</v>
      </c>
      <c r="FE10" s="34">
        <v>538</v>
      </c>
      <c r="FF10" s="131">
        <v>32.05128205128205</v>
      </c>
      <c r="FG10" s="131">
        <v>45.73502722323049</v>
      </c>
      <c r="FH10" s="131">
        <v>37.7160030052592</v>
      </c>
      <c r="FI10" s="131">
        <v>42.820512820512825</v>
      </c>
      <c r="FJ10" s="131">
        <v>37.023593466424686</v>
      </c>
      <c r="FK10" s="131">
        <v>40.420736288504884</v>
      </c>
      <c r="FL10" s="34">
        <v>910</v>
      </c>
      <c r="FM10" s="34">
        <v>792</v>
      </c>
      <c r="FN10" s="34">
        <v>1702</v>
      </c>
      <c r="FO10" s="34">
        <v>168</v>
      </c>
      <c r="FP10" s="34">
        <v>262</v>
      </c>
      <c r="FQ10" s="34">
        <v>430</v>
      </c>
      <c r="FR10" s="34">
        <v>472</v>
      </c>
      <c r="FS10" s="34">
        <v>392</v>
      </c>
      <c r="FT10" s="34">
        <v>864</v>
      </c>
      <c r="FU10" s="131">
        <v>18.461538461538463</v>
      </c>
      <c r="FV10" s="131">
        <v>33.08080808080808</v>
      </c>
      <c r="FW10" s="131">
        <v>25.264394829612222</v>
      </c>
      <c r="FX10" s="131">
        <v>51.86813186813187</v>
      </c>
      <c r="FY10" s="131">
        <v>49.494949494949495</v>
      </c>
      <c r="FZ10" s="131">
        <v>50.76380728554642</v>
      </c>
    </row>
    <row r="11" spans="1:182" s="184" customFormat="1" ht="15.75" customHeight="1">
      <c r="A11" s="219" t="s">
        <v>10</v>
      </c>
      <c r="B11" s="219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0"/>
      <c r="CG11" s="220"/>
      <c r="CH11" s="220"/>
      <c r="CI11" s="220"/>
      <c r="CJ11" s="220"/>
      <c r="CK11" s="220"/>
      <c r="CL11" s="220"/>
      <c r="CM11" s="220"/>
      <c r="CN11" s="220"/>
      <c r="CO11" s="220"/>
      <c r="CP11" s="220"/>
      <c r="CQ11" s="220"/>
      <c r="CR11" s="220"/>
      <c r="CS11" s="220"/>
      <c r="CT11" s="220"/>
      <c r="CU11" s="220"/>
      <c r="CV11" s="220"/>
      <c r="CW11" s="220"/>
      <c r="CX11" s="220"/>
      <c r="CY11" s="220"/>
      <c r="CZ11" s="220"/>
      <c r="DA11" s="220"/>
      <c r="DB11" s="220"/>
      <c r="DC11" s="220"/>
      <c r="DD11" s="220"/>
      <c r="DE11" s="220"/>
      <c r="DF11" s="220"/>
      <c r="DG11" s="220"/>
      <c r="DH11" s="220"/>
      <c r="DI11" s="220"/>
      <c r="DJ11" s="220"/>
      <c r="DK11" s="220"/>
      <c r="DL11" s="220"/>
      <c r="DM11" s="220"/>
      <c r="DN11" s="220"/>
      <c r="DO11" s="220"/>
      <c r="DP11" s="220"/>
      <c r="DQ11" s="220"/>
      <c r="DR11" s="220"/>
      <c r="DS11" s="220"/>
      <c r="DT11" s="220"/>
      <c r="DU11" s="220"/>
      <c r="DV11" s="220"/>
      <c r="DW11" s="220"/>
      <c r="DX11" s="220"/>
      <c r="DY11" s="220"/>
      <c r="DZ11" s="220"/>
      <c r="EA11" s="220"/>
      <c r="EB11" s="220"/>
      <c r="EC11" s="220"/>
      <c r="ED11" s="220"/>
      <c r="EE11" s="220"/>
      <c r="EF11" s="220"/>
      <c r="EG11" s="220"/>
      <c r="EH11" s="181"/>
      <c r="EI11" s="182"/>
      <c r="EJ11" s="182"/>
      <c r="EK11" s="182"/>
      <c r="EL11" s="182"/>
      <c r="EM11" s="182"/>
      <c r="EN11" s="182"/>
      <c r="EO11" s="182"/>
      <c r="EP11" s="182"/>
      <c r="EQ11" s="182"/>
      <c r="ER11" s="182"/>
      <c r="ES11" s="182"/>
      <c r="ET11" s="182"/>
      <c r="EU11" s="182"/>
      <c r="EV11" s="183"/>
      <c r="EW11" s="181"/>
      <c r="EX11" s="182"/>
      <c r="EY11" s="182"/>
      <c r="EZ11" s="182"/>
      <c r="FA11" s="182"/>
      <c r="FB11" s="182"/>
      <c r="FC11" s="182"/>
      <c r="FD11" s="182"/>
      <c r="FE11" s="182"/>
      <c r="FF11" s="182"/>
      <c r="FG11" s="182"/>
      <c r="FH11" s="182"/>
      <c r="FI11" s="182"/>
      <c r="FJ11" s="182"/>
      <c r="FK11" s="183"/>
      <c r="FL11" s="181"/>
      <c r="FM11" s="182"/>
      <c r="FN11" s="182"/>
      <c r="FO11" s="182"/>
      <c r="FP11" s="182"/>
      <c r="FQ11" s="182"/>
      <c r="FR11" s="182"/>
      <c r="FS11" s="182"/>
      <c r="FT11" s="182"/>
      <c r="FU11" s="182"/>
      <c r="FV11" s="182"/>
      <c r="FW11" s="182"/>
      <c r="FX11" s="182"/>
      <c r="FY11" s="182"/>
      <c r="FZ11" s="183"/>
    </row>
    <row r="12" spans="1:182" s="16" customFormat="1" ht="29.25" customHeight="1">
      <c r="A12" s="4">
        <v>3</v>
      </c>
      <c r="B12" s="217" t="s">
        <v>35</v>
      </c>
      <c r="C12" s="192">
        <v>211775</v>
      </c>
      <c r="D12" s="192">
        <v>180469</v>
      </c>
      <c r="E12" s="193">
        <f>C12+D12</f>
        <v>392244</v>
      </c>
      <c r="F12" s="192">
        <v>133219</v>
      </c>
      <c r="G12" s="192">
        <v>121560</v>
      </c>
      <c r="H12" s="55">
        <f>F12+G12</f>
        <v>254779</v>
      </c>
      <c r="I12" s="102"/>
      <c r="J12" s="102"/>
      <c r="K12" s="100">
        <f>I12+J12</f>
        <v>0</v>
      </c>
      <c r="L12" s="192">
        <f aca="true" t="shared" si="0" ref="L12:N13">SUM(F12,I12)</f>
        <v>133219</v>
      </c>
      <c r="M12" s="192">
        <f t="shared" si="0"/>
        <v>121560</v>
      </c>
      <c r="N12" s="192">
        <f t="shared" si="0"/>
        <v>254779</v>
      </c>
      <c r="O12" s="128">
        <f aca="true" t="shared" si="1" ref="O12:Q13">L12/C12*100</f>
        <v>62.905914295832844</v>
      </c>
      <c r="P12" s="128">
        <f t="shared" si="1"/>
        <v>67.35782876837573</v>
      </c>
      <c r="Q12" s="128">
        <f t="shared" si="1"/>
        <v>64.95421217405493</v>
      </c>
      <c r="R12" s="192">
        <v>143822</v>
      </c>
      <c r="S12" s="192">
        <v>94716</v>
      </c>
      <c r="T12" s="55">
        <f>R12+S12</f>
        <v>238538</v>
      </c>
      <c r="U12" s="192">
        <v>16398</v>
      </c>
      <c r="V12" s="192">
        <v>11000</v>
      </c>
      <c r="W12" s="55">
        <f>U12+V12</f>
        <v>27398</v>
      </c>
      <c r="X12" s="38">
        <v>34260</v>
      </c>
      <c r="Y12" s="38">
        <v>24385</v>
      </c>
      <c r="Z12" s="40">
        <f>X12+Y12</f>
        <v>58645</v>
      </c>
      <c r="AA12" s="192">
        <f aca="true" t="shared" si="2" ref="AA12:AC13">SUM(U12,X12)</f>
        <v>50658</v>
      </c>
      <c r="AB12" s="192">
        <f t="shared" si="2"/>
        <v>35385</v>
      </c>
      <c r="AC12" s="192">
        <f t="shared" si="2"/>
        <v>86043</v>
      </c>
      <c r="AD12" s="129">
        <f aca="true" t="shared" si="3" ref="AD12:AF13">IF(R12=0,"",AA12/R12*100)</f>
        <v>35.22270584472473</v>
      </c>
      <c r="AE12" s="129">
        <f t="shared" si="3"/>
        <v>37.3590523248448</v>
      </c>
      <c r="AF12" s="129">
        <f t="shared" si="3"/>
        <v>36.07098240112687</v>
      </c>
      <c r="AG12" s="40">
        <f>C12+R12</f>
        <v>355597</v>
      </c>
      <c r="AH12" s="40">
        <f>D12+S12</f>
        <v>275185</v>
      </c>
      <c r="AI12" s="40">
        <f>AG12+AH12</f>
        <v>630782</v>
      </c>
      <c r="AJ12" s="40">
        <f>F12+U12</f>
        <v>149617</v>
      </c>
      <c r="AK12" s="40">
        <f>G12+V12</f>
        <v>132560</v>
      </c>
      <c r="AL12" s="40">
        <f>AJ12+AK12</f>
        <v>282177</v>
      </c>
      <c r="AM12" s="40">
        <f>I12+X12</f>
        <v>34260</v>
      </c>
      <c r="AN12" s="40">
        <f>J12+Y12</f>
        <v>24385</v>
      </c>
      <c r="AO12" s="40">
        <f>AM12+AN12</f>
        <v>58645</v>
      </c>
      <c r="AP12" s="192">
        <f>SUM(AJ12,AM12)</f>
        <v>183877</v>
      </c>
      <c r="AQ12" s="192">
        <f>SUM(AK12,AN12)</f>
        <v>156945</v>
      </c>
      <c r="AR12" s="40">
        <f>SUM(AP12,AQ12)</f>
        <v>340822</v>
      </c>
      <c r="AS12" s="130">
        <f aca="true" t="shared" si="4" ref="AS12:AU13">IF(AG12=0,"",AP12/AG12*100)</f>
        <v>51.70937887552483</v>
      </c>
      <c r="AT12" s="130">
        <f t="shared" si="4"/>
        <v>57.03254174464452</v>
      </c>
      <c r="AU12" s="130">
        <f t="shared" si="4"/>
        <v>54.03166228586104</v>
      </c>
      <c r="AV12" s="38">
        <v>35614</v>
      </c>
      <c r="AW12" s="38">
        <v>33400</v>
      </c>
      <c r="AX12" s="40">
        <f>AV12+AW12</f>
        <v>69014</v>
      </c>
      <c r="AY12" s="38">
        <v>17527</v>
      </c>
      <c r="AZ12" s="38">
        <v>18747</v>
      </c>
      <c r="BA12" s="40">
        <f>AY12+AZ12</f>
        <v>36274</v>
      </c>
      <c r="BB12" s="102"/>
      <c r="BC12" s="102"/>
      <c r="BD12" s="142"/>
      <c r="BE12" s="192">
        <f>SUM(AY12,BB12)</f>
        <v>17527</v>
      </c>
      <c r="BF12" s="192">
        <f>SUM(AZ12,BC12)</f>
        <v>18747</v>
      </c>
      <c r="BG12" s="40">
        <f>SUM(BE12,BF12)</f>
        <v>36274</v>
      </c>
      <c r="BH12" s="130">
        <f aca="true" t="shared" si="5" ref="BH12:BJ13">IF(AV12=0,"",BE12/AV12*100)</f>
        <v>49.213792328859434</v>
      </c>
      <c r="BI12" s="130">
        <f t="shared" si="5"/>
        <v>56.128742514970064</v>
      </c>
      <c r="BJ12" s="130">
        <f t="shared" si="5"/>
        <v>52.56035007389806</v>
      </c>
      <c r="BK12" s="38">
        <v>34642</v>
      </c>
      <c r="BL12" s="38">
        <v>25015</v>
      </c>
      <c r="BM12" s="40">
        <f>BK12+BL12</f>
        <v>59657</v>
      </c>
      <c r="BN12" s="38">
        <v>3463</v>
      </c>
      <c r="BO12" s="38">
        <v>2767</v>
      </c>
      <c r="BP12" s="40">
        <f>BN12+BO12</f>
        <v>6230</v>
      </c>
      <c r="BQ12" s="39">
        <v>6751</v>
      </c>
      <c r="BR12" s="39">
        <v>5356</v>
      </c>
      <c r="BS12" s="40">
        <f>BQ12+BR12</f>
        <v>12107</v>
      </c>
      <c r="BT12" s="192">
        <f aca="true" t="shared" si="6" ref="BT12:BV13">SUM(BN12,BQ12)</f>
        <v>10214</v>
      </c>
      <c r="BU12" s="192">
        <f t="shared" si="6"/>
        <v>8123</v>
      </c>
      <c r="BV12" s="192">
        <f t="shared" si="6"/>
        <v>18337</v>
      </c>
      <c r="BW12" s="130">
        <f aca="true" t="shared" si="7" ref="BW12:BY13">IF(BK12=0,"",BT12/BK12*100)</f>
        <v>29.484440852144793</v>
      </c>
      <c r="BX12" s="130">
        <f t="shared" si="7"/>
        <v>32.47251649010593</v>
      </c>
      <c r="BY12" s="130">
        <f t="shared" si="7"/>
        <v>30.73738203396081</v>
      </c>
      <c r="BZ12" s="40">
        <f>AV12+BK12</f>
        <v>70256</v>
      </c>
      <c r="CA12" s="40">
        <f>AW12+BL12</f>
        <v>58415</v>
      </c>
      <c r="CB12" s="40">
        <f>BZ12+CA12</f>
        <v>128671</v>
      </c>
      <c r="CC12" s="40">
        <f>AY12+BN12</f>
        <v>20990</v>
      </c>
      <c r="CD12" s="40">
        <f>AZ12+BO12</f>
        <v>21514</v>
      </c>
      <c r="CE12" s="40">
        <f>CC12+CD12</f>
        <v>42504</v>
      </c>
      <c r="CF12" s="40">
        <f>BB12+BQ12</f>
        <v>6751</v>
      </c>
      <c r="CG12" s="40">
        <f>BC12+BR12</f>
        <v>5356</v>
      </c>
      <c r="CH12" s="40">
        <f>CF12+CG12</f>
        <v>12107</v>
      </c>
      <c r="CI12" s="192">
        <f>SUM(CC12,CF12)</f>
        <v>27741</v>
      </c>
      <c r="CJ12" s="192">
        <f>SUM(CD12,CG12)</f>
        <v>26870</v>
      </c>
      <c r="CK12" s="40">
        <f>SUM(CI12,CJ12)</f>
        <v>54611</v>
      </c>
      <c r="CL12" s="130">
        <f aca="true" t="shared" si="8" ref="CL12:CN13">IF(BZ12=0,"",CI12/BZ12*100)</f>
        <v>39.4855955363243</v>
      </c>
      <c r="CM12" s="130">
        <f t="shared" si="8"/>
        <v>45.99845929983737</v>
      </c>
      <c r="CN12" s="130">
        <f t="shared" si="8"/>
        <v>42.44235297774945</v>
      </c>
      <c r="CO12" s="38">
        <v>9875</v>
      </c>
      <c r="CP12" s="38">
        <v>8966</v>
      </c>
      <c r="CQ12" s="40">
        <f>CO12+CP12</f>
        <v>18841</v>
      </c>
      <c r="CR12" s="40">
        <v>5202</v>
      </c>
      <c r="CS12" s="38">
        <v>4772</v>
      </c>
      <c r="CT12" s="38">
        <f>CR12+CS12</f>
        <v>9974</v>
      </c>
      <c r="CU12" s="97"/>
      <c r="CV12" s="97"/>
      <c r="CW12" s="142">
        <f>CU12+CV12</f>
        <v>0</v>
      </c>
      <c r="CX12" s="192">
        <f aca="true" t="shared" si="9" ref="CX12:CZ13">SUM(CR12,CU12)</f>
        <v>5202</v>
      </c>
      <c r="CY12" s="192">
        <f t="shared" si="9"/>
        <v>4772</v>
      </c>
      <c r="CZ12" s="192">
        <f t="shared" si="9"/>
        <v>9974</v>
      </c>
      <c r="DA12" s="130">
        <f aca="true" t="shared" si="10" ref="DA12:DC13">IF(CO12=0,"",CX12/CO12*100)</f>
        <v>52.67848101265823</v>
      </c>
      <c r="DB12" s="130">
        <f t="shared" si="10"/>
        <v>53.223287976801245</v>
      </c>
      <c r="DC12" s="130">
        <f t="shared" si="10"/>
        <v>52.93774215805955</v>
      </c>
      <c r="DD12" s="38">
        <v>9294</v>
      </c>
      <c r="DE12" s="38">
        <v>7614</v>
      </c>
      <c r="DF12" s="40">
        <f>DD12+DE12</f>
        <v>16908</v>
      </c>
      <c r="DG12" s="38">
        <v>1145</v>
      </c>
      <c r="DH12" s="38">
        <v>907</v>
      </c>
      <c r="DI12" s="40">
        <f>DG12+DH12</f>
        <v>2052</v>
      </c>
      <c r="DJ12" s="39">
        <v>1748</v>
      </c>
      <c r="DK12" s="39">
        <v>1483</v>
      </c>
      <c r="DL12" s="39">
        <f>SUM(DJ12:DK12)</f>
        <v>3231</v>
      </c>
      <c r="DM12" s="192">
        <f>SUM(DG12,DJ12)</f>
        <v>2893</v>
      </c>
      <c r="DN12" s="192">
        <f>SUM(DH12,DK12)</f>
        <v>2390</v>
      </c>
      <c r="DO12" s="40">
        <f>SUM(DM12,DN12)</f>
        <v>5283</v>
      </c>
      <c r="DP12" s="130">
        <f aca="true" t="shared" si="11" ref="DP12:DR13">IF(DD12=0,"",DM12/DD12*100)</f>
        <v>31.12760921024317</v>
      </c>
      <c r="DQ12" s="130">
        <f t="shared" si="11"/>
        <v>31.38954557394274</v>
      </c>
      <c r="DR12" s="130">
        <f t="shared" si="11"/>
        <v>31.24556422995032</v>
      </c>
      <c r="DS12" s="40">
        <f>CO12+DD12</f>
        <v>19169</v>
      </c>
      <c r="DT12" s="40">
        <f>CP12+DE12</f>
        <v>16580</v>
      </c>
      <c r="DU12" s="40">
        <f>DS12+DT12</f>
        <v>35749</v>
      </c>
      <c r="DV12" s="40">
        <f>CR12+DG12</f>
        <v>6347</v>
      </c>
      <c r="DW12" s="40">
        <f>CS12+DH12</f>
        <v>5679</v>
      </c>
      <c r="DX12" s="40">
        <f>DV12+DW12</f>
        <v>12026</v>
      </c>
      <c r="DY12" s="40">
        <f>CU12+DJ12</f>
        <v>1748</v>
      </c>
      <c r="DZ12" s="40">
        <f>CV12+DK12</f>
        <v>1483</v>
      </c>
      <c r="EA12" s="40">
        <f>DY12+DZ12</f>
        <v>3231</v>
      </c>
      <c r="EB12" s="192">
        <f>SUM(DV12,DY12)</f>
        <v>8095</v>
      </c>
      <c r="EC12" s="192">
        <f>SUM(DW12,DZ12)</f>
        <v>7162</v>
      </c>
      <c r="ED12" s="40">
        <f>SUM(EB12,EC12)</f>
        <v>15257</v>
      </c>
      <c r="EE12" s="130">
        <f aca="true" t="shared" si="12" ref="EE12:EG13">IF(DS12=0,"",EB12/DS12*100)</f>
        <v>42.229641608847615</v>
      </c>
      <c r="EF12" s="130">
        <f t="shared" si="12"/>
        <v>43.19662243667069</v>
      </c>
      <c r="EG12" s="130">
        <f t="shared" si="12"/>
        <v>42.67811687040197</v>
      </c>
      <c r="EH12" s="55">
        <f aca="true" t="shared" si="13" ref="EH12:EJ13">AP12</f>
        <v>183877</v>
      </c>
      <c r="EI12" s="55">
        <f t="shared" si="13"/>
        <v>156945</v>
      </c>
      <c r="EJ12" s="55">
        <f t="shared" si="13"/>
        <v>340822</v>
      </c>
      <c r="EK12" s="55">
        <v>58142</v>
      </c>
      <c r="EL12" s="55">
        <v>54202</v>
      </c>
      <c r="EM12" s="55">
        <f>EK12+EL12</f>
        <v>112344</v>
      </c>
      <c r="EN12" s="55">
        <v>46731</v>
      </c>
      <c r="EO12" s="55">
        <v>44973</v>
      </c>
      <c r="EP12" s="55">
        <f>EN12+EO12</f>
        <v>91704</v>
      </c>
      <c r="EQ12" s="194">
        <f aca="true" t="shared" si="14" ref="EQ12:ES13">EK12/EH12%</f>
        <v>31.620050359751357</v>
      </c>
      <c r="ER12" s="194">
        <f t="shared" si="14"/>
        <v>34.5356653604766</v>
      </c>
      <c r="ES12" s="194">
        <f t="shared" si="14"/>
        <v>32.96266086109465</v>
      </c>
      <c r="ET12" s="195">
        <f aca="true" t="shared" si="15" ref="ET12:EV13">EN12/EH12%</f>
        <v>25.414271496707038</v>
      </c>
      <c r="EU12" s="195">
        <f t="shared" si="15"/>
        <v>28.655261397304788</v>
      </c>
      <c r="EV12" s="195">
        <f t="shared" si="15"/>
        <v>26.90671376847739</v>
      </c>
      <c r="EW12" s="55">
        <f aca="true" t="shared" si="16" ref="EW12:EY13">CI12</f>
        <v>27741</v>
      </c>
      <c r="EX12" s="55">
        <f t="shared" si="16"/>
        <v>26870</v>
      </c>
      <c r="EY12" s="55">
        <f t="shared" si="16"/>
        <v>54611</v>
      </c>
      <c r="EZ12" s="55">
        <v>5123</v>
      </c>
      <c r="FA12" s="55">
        <v>5630</v>
      </c>
      <c r="FB12" s="55">
        <f>EZ12+FA12</f>
        <v>10753</v>
      </c>
      <c r="FC12" s="55">
        <v>7357</v>
      </c>
      <c r="FD12" s="55">
        <v>8610</v>
      </c>
      <c r="FE12" s="55">
        <f>FC12+FD12</f>
        <v>15967</v>
      </c>
      <c r="FF12" s="194">
        <f aca="true" t="shared" si="17" ref="FF12:FH13">EZ12/EW12%</f>
        <v>18.467250639847155</v>
      </c>
      <c r="FG12" s="194">
        <f t="shared" si="17"/>
        <v>20.952735392631187</v>
      </c>
      <c r="FH12" s="194">
        <f t="shared" si="17"/>
        <v>19.690172309607952</v>
      </c>
      <c r="FI12" s="195">
        <f aca="true" t="shared" si="18" ref="FI12:FK13">FC12/EW12%</f>
        <v>26.520312894272013</v>
      </c>
      <c r="FJ12" s="195">
        <f t="shared" si="18"/>
        <v>32.0431708224786</v>
      </c>
      <c r="FK12" s="195">
        <f t="shared" si="18"/>
        <v>29.237699364596875</v>
      </c>
      <c r="FL12" s="55">
        <f aca="true" t="shared" si="19" ref="FL12:FN13">EB12</f>
        <v>8095</v>
      </c>
      <c r="FM12" s="55">
        <f t="shared" si="19"/>
        <v>7162</v>
      </c>
      <c r="FN12" s="55">
        <f t="shared" si="19"/>
        <v>15257</v>
      </c>
      <c r="FO12" s="55">
        <v>1367</v>
      </c>
      <c r="FP12" s="55">
        <v>1209</v>
      </c>
      <c r="FQ12" s="55">
        <f>FO12+FP12</f>
        <v>2576</v>
      </c>
      <c r="FR12" s="55">
        <v>2165</v>
      </c>
      <c r="FS12" s="55">
        <v>2237</v>
      </c>
      <c r="FT12" s="55">
        <f>FR12+FS12</f>
        <v>4402</v>
      </c>
      <c r="FU12" s="194">
        <f aca="true" t="shared" si="20" ref="FU12:FW13">FO12/FL12%</f>
        <v>16.88696726374305</v>
      </c>
      <c r="FV12" s="194">
        <f t="shared" si="20"/>
        <v>16.880759564367494</v>
      </c>
      <c r="FW12" s="194">
        <f t="shared" si="20"/>
        <v>16.88405322147211</v>
      </c>
      <c r="FX12" s="195">
        <f aca="true" t="shared" si="21" ref="FX12:FZ13">FR12/FL12%</f>
        <v>26.744904261890056</v>
      </c>
      <c r="FY12" s="195">
        <f t="shared" si="21"/>
        <v>31.23429209717956</v>
      </c>
      <c r="FZ12" s="195">
        <f t="shared" si="21"/>
        <v>28.852330077996985</v>
      </c>
    </row>
    <row r="13" spans="1:182" s="16" customFormat="1" ht="29.25" customHeight="1">
      <c r="A13" s="4">
        <v>4</v>
      </c>
      <c r="B13" s="217" t="s">
        <v>36</v>
      </c>
      <c r="C13" s="192">
        <v>92929</v>
      </c>
      <c r="D13" s="192">
        <v>89169</v>
      </c>
      <c r="E13" s="193">
        <f>C13+D13</f>
        <v>182098</v>
      </c>
      <c r="F13" s="192">
        <v>72536</v>
      </c>
      <c r="G13" s="192">
        <v>68161</v>
      </c>
      <c r="H13" s="55">
        <f>F13+G13</f>
        <v>140697</v>
      </c>
      <c r="I13" s="102"/>
      <c r="J13" s="102"/>
      <c r="K13" s="100">
        <f>I13+J13</f>
        <v>0</v>
      </c>
      <c r="L13" s="192">
        <f t="shared" si="0"/>
        <v>72536</v>
      </c>
      <c r="M13" s="192">
        <f t="shared" si="0"/>
        <v>68161</v>
      </c>
      <c r="N13" s="192">
        <f t="shared" si="0"/>
        <v>140697</v>
      </c>
      <c r="O13" s="128">
        <f t="shared" si="1"/>
        <v>78.05528952210827</v>
      </c>
      <c r="P13" s="128">
        <f t="shared" si="1"/>
        <v>76.44024268523815</v>
      </c>
      <c r="Q13" s="128">
        <f t="shared" si="1"/>
        <v>77.26444002679875</v>
      </c>
      <c r="R13" s="192">
        <v>20769</v>
      </c>
      <c r="S13" s="192">
        <v>18132</v>
      </c>
      <c r="T13" s="55">
        <f>R13+S13</f>
        <v>38901</v>
      </c>
      <c r="U13" s="192">
        <v>12985</v>
      </c>
      <c r="V13" s="192">
        <v>11645</v>
      </c>
      <c r="W13" s="55">
        <f>U13+V13</f>
        <v>24630</v>
      </c>
      <c r="X13" s="100"/>
      <c r="Y13" s="100"/>
      <c r="Z13" s="142">
        <f>X13+Y13</f>
        <v>0</v>
      </c>
      <c r="AA13" s="192">
        <f t="shared" si="2"/>
        <v>12985</v>
      </c>
      <c r="AB13" s="192">
        <f t="shared" si="2"/>
        <v>11645</v>
      </c>
      <c r="AC13" s="192">
        <f t="shared" si="2"/>
        <v>24630</v>
      </c>
      <c r="AD13" s="129">
        <f t="shared" si="3"/>
        <v>62.521065048870916</v>
      </c>
      <c r="AE13" s="129">
        <f t="shared" si="3"/>
        <v>64.22347231414075</v>
      </c>
      <c r="AF13" s="129">
        <f t="shared" si="3"/>
        <v>63.314567748901055</v>
      </c>
      <c r="AG13" s="40">
        <f>C13+R13</f>
        <v>113698</v>
      </c>
      <c r="AH13" s="40">
        <f>D13+S13</f>
        <v>107301</v>
      </c>
      <c r="AI13" s="40">
        <f>AG13+AH13</f>
        <v>220999</v>
      </c>
      <c r="AJ13" s="40">
        <f>F13+U13</f>
        <v>85521</v>
      </c>
      <c r="AK13" s="40">
        <f>G13+V13</f>
        <v>79806</v>
      </c>
      <c r="AL13" s="40">
        <f>AJ13+AK13</f>
        <v>165327</v>
      </c>
      <c r="AM13" s="142">
        <f>I13+X13</f>
        <v>0</v>
      </c>
      <c r="AN13" s="142">
        <f>J13+Y13</f>
        <v>0</v>
      </c>
      <c r="AO13" s="142">
        <f>AM13+AN13</f>
        <v>0</v>
      </c>
      <c r="AP13" s="192">
        <f>SUM(AJ13,AM13)</f>
        <v>85521</v>
      </c>
      <c r="AQ13" s="192">
        <f>SUM(AK13,AN13)</f>
        <v>79806</v>
      </c>
      <c r="AR13" s="40">
        <f>SUM(AP13,AQ13)</f>
        <v>165327</v>
      </c>
      <c r="AS13" s="130">
        <f t="shared" si="4"/>
        <v>75.21768192932153</v>
      </c>
      <c r="AT13" s="130">
        <f t="shared" si="4"/>
        <v>74.37582128777925</v>
      </c>
      <c r="AU13" s="130">
        <f t="shared" si="4"/>
        <v>74.80893578703977</v>
      </c>
      <c r="AV13" s="38">
        <v>7767</v>
      </c>
      <c r="AW13" s="38">
        <v>6562</v>
      </c>
      <c r="AX13" s="40">
        <f>AV13+AW13</f>
        <v>14329</v>
      </c>
      <c r="AY13" s="38">
        <v>5836</v>
      </c>
      <c r="AZ13" s="38">
        <v>4709</v>
      </c>
      <c r="BA13" s="40">
        <f>AY13+AZ13</f>
        <v>10545</v>
      </c>
      <c r="BB13" s="102"/>
      <c r="BC13" s="102"/>
      <c r="BD13" s="142">
        <f>BB13+BC13</f>
        <v>0</v>
      </c>
      <c r="BE13" s="192">
        <f>SUM(AY13,BB13)</f>
        <v>5836</v>
      </c>
      <c r="BF13" s="192">
        <f>SUM(AZ13,BC13)</f>
        <v>4709</v>
      </c>
      <c r="BG13" s="40">
        <f>SUM(BE13,BF13)</f>
        <v>10545</v>
      </c>
      <c r="BH13" s="130">
        <f t="shared" si="5"/>
        <v>75.1384060769924</v>
      </c>
      <c r="BI13" s="130">
        <f t="shared" si="5"/>
        <v>71.76165803108809</v>
      </c>
      <c r="BJ13" s="130">
        <f t="shared" si="5"/>
        <v>73.59201619094145</v>
      </c>
      <c r="BK13" s="38">
        <v>1778</v>
      </c>
      <c r="BL13" s="38">
        <v>1555</v>
      </c>
      <c r="BM13" s="40">
        <f>BK13+BL13</f>
        <v>3333</v>
      </c>
      <c r="BN13" s="38">
        <v>1069</v>
      </c>
      <c r="BO13" s="38">
        <v>975</v>
      </c>
      <c r="BP13" s="40">
        <f>BN13+BO13</f>
        <v>2044</v>
      </c>
      <c r="BQ13" s="97"/>
      <c r="BR13" s="97"/>
      <c r="BS13" s="142">
        <f>BQ13+BR13</f>
        <v>0</v>
      </c>
      <c r="BT13" s="192">
        <f t="shared" si="6"/>
        <v>1069</v>
      </c>
      <c r="BU13" s="192">
        <f t="shared" si="6"/>
        <v>975</v>
      </c>
      <c r="BV13" s="192">
        <f t="shared" si="6"/>
        <v>2044</v>
      </c>
      <c r="BW13" s="130">
        <f t="shared" si="7"/>
        <v>60.123734533183345</v>
      </c>
      <c r="BX13" s="130">
        <f t="shared" si="7"/>
        <v>62.70096463022507</v>
      </c>
      <c r="BY13" s="130">
        <f t="shared" si="7"/>
        <v>61.32613261326133</v>
      </c>
      <c r="BZ13" s="40">
        <f>AV13+BK13</f>
        <v>9545</v>
      </c>
      <c r="CA13" s="40">
        <f>AW13+BL13</f>
        <v>8117</v>
      </c>
      <c r="CB13" s="40">
        <f>BZ13+CA13</f>
        <v>17662</v>
      </c>
      <c r="CC13" s="40">
        <f>AY13+BN13</f>
        <v>6905</v>
      </c>
      <c r="CD13" s="40">
        <f>AZ13+BO13</f>
        <v>5684</v>
      </c>
      <c r="CE13" s="40">
        <f>CC13+CD13</f>
        <v>12589</v>
      </c>
      <c r="CF13" s="142">
        <f>BB13+BQ13</f>
        <v>0</v>
      </c>
      <c r="CG13" s="142">
        <f>BC13+BR13</f>
        <v>0</v>
      </c>
      <c r="CH13" s="142">
        <f>CF13+CG13</f>
        <v>0</v>
      </c>
      <c r="CI13" s="192">
        <f>SUM(CC13,CF13)</f>
        <v>6905</v>
      </c>
      <c r="CJ13" s="192">
        <f>SUM(CD13,CG13)</f>
        <v>5684</v>
      </c>
      <c r="CK13" s="40">
        <f>SUM(CI13,CJ13)</f>
        <v>12589</v>
      </c>
      <c r="CL13" s="130">
        <f t="shared" si="8"/>
        <v>72.34154007333683</v>
      </c>
      <c r="CM13" s="130">
        <f t="shared" si="8"/>
        <v>70.02587162744857</v>
      </c>
      <c r="CN13" s="130">
        <f t="shared" si="8"/>
        <v>71.27731853697203</v>
      </c>
      <c r="CO13" s="38">
        <v>17994</v>
      </c>
      <c r="CP13" s="38">
        <v>17493</v>
      </c>
      <c r="CQ13" s="40">
        <f>CO13+CP13</f>
        <v>35487</v>
      </c>
      <c r="CR13" s="38">
        <v>12647</v>
      </c>
      <c r="CS13" s="38">
        <v>11576</v>
      </c>
      <c r="CT13" s="38">
        <f>CR13+CS13</f>
        <v>24223</v>
      </c>
      <c r="CU13" s="102"/>
      <c r="CV13" s="102"/>
      <c r="CW13" s="142">
        <f>CU13+CV13</f>
        <v>0</v>
      </c>
      <c r="CX13" s="192">
        <f t="shared" si="9"/>
        <v>12647</v>
      </c>
      <c r="CY13" s="192">
        <f t="shared" si="9"/>
        <v>11576</v>
      </c>
      <c r="CZ13" s="192">
        <f t="shared" si="9"/>
        <v>24223</v>
      </c>
      <c r="DA13" s="130">
        <f t="shared" si="10"/>
        <v>70.28453929087473</v>
      </c>
      <c r="DB13" s="130">
        <f t="shared" si="10"/>
        <v>66.17504144514949</v>
      </c>
      <c r="DC13" s="130">
        <f t="shared" si="10"/>
        <v>68.25879899681574</v>
      </c>
      <c r="DD13" s="38">
        <v>4674</v>
      </c>
      <c r="DE13" s="38">
        <v>4418</v>
      </c>
      <c r="DF13" s="40">
        <f>DD13+DE13</f>
        <v>9092</v>
      </c>
      <c r="DG13" s="38">
        <v>2826</v>
      </c>
      <c r="DH13" s="38">
        <v>2800</v>
      </c>
      <c r="DI13" s="40">
        <f>DG13+DH13</f>
        <v>5626</v>
      </c>
      <c r="DJ13" s="102"/>
      <c r="DK13" s="102"/>
      <c r="DL13" s="102">
        <f>SUM(DJ13:DK13)</f>
        <v>0</v>
      </c>
      <c r="DM13" s="192">
        <f>SUM(DG13,DJ13)</f>
        <v>2826</v>
      </c>
      <c r="DN13" s="192">
        <f>SUM(DH13,DK13)</f>
        <v>2800</v>
      </c>
      <c r="DO13" s="40">
        <f>SUM(DM13,DN13)</f>
        <v>5626</v>
      </c>
      <c r="DP13" s="130">
        <f t="shared" si="11"/>
        <v>60.46213093709885</v>
      </c>
      <c r="DQ13" s="130">
        <f t="shared" si="11"/>
        <v>63.377093707559986</v>
      </c>
      <c r="DR13" s="130">
        <f t="shared" si="11"/>
        <v>61.87857457105147</v>
      </c>
      <c r="DS13" s="40">
        <f>CO13+DD13</f>
        <v>22668</v>
      </c>
      <c r="DT13" s="40">
        <f>CP13+DE13</f>
        <v>21911</v>
      </c>
      <c r="DU13" s="40">
        <f>DS13+DT13</f>
        <v>44579</v>
      </c>
      <c r="DV13" s="40">
        <f>CR13+DG13</f>
        <v>15473</v>
      </c>
      <c r="DW13" s="40">
        <f>CS13+DH13</f>
        <v>14376</v>
      </c>
      <c r="DX13" s="40">
        <f>DV13+DW13</f>
        <v>29849</v>
      </c>
      <c r="DY13" s="142">
        <f>CU13+DJ13</f>
        <v>0</v>
      </c>
      <c r="DZ13" s="142">
        <f>CV13+DK13</f>
        <v>0</v>
      </c>
      <c r="EA13" s="142">
        <f>DY13+DZ13</f>
        <v>0</v>
      </c>
      <c r="EB13" s="192">
        <f>SUM(DV13,DY13)</f>
        <v>15473</v>
      </c>
      <c r="EC13" s="192">
        <f>SUM(DW13,DZ13)</f>
        <v>14376</v>
      </c>
      <c r="ED13" s="40">
        <f>SUM(EB13,EC13)</f>
        <v>29849</v>
      </c>
      <c r="EE13" s="130">
        <f t="shared" si="12"/>
        <v>68.25922004587966</v>
      </c>
      <c r="EF13" s="130">
        <f t="shared" si="12"/>
        <v>65.61088037971795</v>
      </c>
      <c r="EG13" s="130">
        <f t="shared" si="12"/>
        <v>66.95753605957962</v>
      </c>
      <c r="EH13" s="55">
        <f t="shared" si="13"/>
        <v>85521</v>
      </c>
      <c r="EI13" s="55">
        <f t="shared" si="13"/>
        <v>79806</v>
      </c>
      <c r="EJ13" s="55">
        <f t="shared" si="13"/>
        <v>165327</v>
      </c>
      <c r="EK13" s="101"/>
      <c r="EL13" s="101"/>
      <c r="EM13" s="200">
        <v>5861</v>
      </c>
      <c r="EN13" s="101"/>
      <c r="EO13" s="101"/>
      <c r="EP13" s="200">
        <v>21603</v>
      </c>
      <c r="EQ13" s="196">
        <f t="shared" si="14"/>
        <v>0</v>
      </c>
      <c r="ER13" s="196">
        <f t="shared" si="14"/>
        <v>0</v>
      </c>
      <c r="ES13" s="194">
        <f t="shared" si="14"/>
        <v>3.545095477447725</v>
      </c>
      <c r="ET13" s="197">
        <f t="shared" si="15"/>
        <v>0</v>
      </c>
      <c r="EU13" s="197">
        <f t="shared" si="15"/>
        <v>0</v>
      </c>
      <c r="EV13" s="195">
        <f t="shared" si="15"/>
        <v>13.06683118909797</v>
      </c>
      <c r="EW13" s="55">
        <f t="shared" si="16"/>
        <v>6905</v>
      </c>
      <c r="EX13" s="55">
        <f t="shared" si="16"/>
        <v>5684</v>
      </c>
      <c r="EY13" s="55">
        <f t="shared" si="16"/>
        <v>12589</v>
      </c>
      <c r="EZ13" s="101"/>
      <c r="FA13" s="101"/>
      <c r="FB13" s="200">
        <v>295</v>
      </c>
      <c r="FC13" s="101"/>
      <c r="FD13" s="101"/>
      <c r="FE13" s="200">
        <v>1265</v>
      </c>
      <c r="FF13" s="196">
        <f t="shared" si="17"/>
        <v>0</v>
      </c>
      <c r="FG13" s="196">
        <f t="shared" si="17"/>
        <v>0</v>
      </c>
      <c r="FH13" s="194">
        <f t="shared" si="17"/>
        <v>2.3433155929779965</v>
      </c>
      <c r="FI13" s="197">
        <f t="shared" si="18"/>
        <v>0</v>
      </c>
      <c r="FJ13" s="197">
        <f t="shared" si="18"/>
        <v>0</v>
      </c>
      <c r="FK13" s="195">
        <f t="shared" si="18"/>
        <v>10.048455000397173</v>
      </c>
      <c r="FL13" s="55">
        <f t="shared" si="19"/>
        <v>15473</v>
      </c>
      <c r="FM13" s="55">
        <f t="shared" si="19"/>
        <v>14376</v>
      </c>
      <c r="FN13" s="55">
        <f t="shared" si="19"/>
        <v>29849</v>
      </c>
      <c r="FO13" s="101"/>
      <c r="FP13" s="101"/>
      <c r="FQ13" s="200">
        <v>330</v>
      </c>
      <c r="FR13" s="101"/>
      <c r="FS13" s="101"/>
      <c r="FT13" s="200">
        <v>2135</v>
      </c>
      <c r="FU13" s="196">
        <f t="shared" si="20"/>
        <v>0</v>
      </c>
      <c r="FV13" s="196">
        <f t="shared" si="20"/>
        <v>0</v>
      </c>
      <c r="FW13" s="194">
        <f t="shared" si="20"/>
        <v>1.1055646755335187</v>
      </c>
      <c r="FX13" s="197">
        <f t="shared" si="21"/>
        <v>0</v>
      </c>
      <c r="FY13" s="197">
        <f t="shared" si="21"/>
        <v>0</v>
      </c>
      <c r="FZ13" s="195">
        <f t="shared" si="21"/>
        <v>7.152668431103219</v>
      </c>
    </row>
    <row r="14" spans="1:182" s="16" customFormat="1" ht="19.5" customHeight="1">
      <c r="A14" s="4">
        <v>5</v>
      </c>
      <c r="B14" s="175" t="s">
        <v>79</v>
      </c>
      <c r="C14" s="33">
        <v>24</v>
      </c>
      <c r="D14" s="33">
        <v>333</v>
      </c>
      <c r="E14" s="127">
        <v>357</v>
      </c>
      <c r="F14" s="33">
        <v>23</v>
      </c>
      <c r="G14" s="33">
        <v>322</v>
      </c>
      <c r="H14" s="34">
        <v>345</v>
      </c>
      <c r="I14" s="36">
        <v>1</v>
      </c>
      <c r="J14" s="36">
        <v>3</v>
      </c>
      <c r="K14" s="37">
        <v>4</v>
      </c>
      <c r="L14" s="37">
        <v>24</v>
      </c>
      <c r="M14" s="37">
        <v>325</v>
      </c>
      <c r="N14" s="37">
        <v>349</v>
      </c>
      <c r="O14" s="128">
        <v>100</v>
      </c>
      <c r="P14" s="128">
        <v>97.5975975975976</v>
      </c>
      <c r="Q14" s="128">
        <v>97.75910364145658</v>
      </c>
      <c r="R14" s="86"/>
      <c r="S14" s="86"/>
      <c r="T14" s="81">
        <v>0</v>
      </c>
      <c r="U14" s="86"/>
      <c r="V14" s="86"/>
      <c r="W14" s="81">
        <v>0</v>
      </c>
      <c r="X14" s="85"/>
      <c r="Y14" s="82"/>
      <c r="Z14" s="81">
        <v>0</v>
      </c>
      <c r="AA14" s="85">
        <v>0</v>
      </c>
      <c r="AB14" s="85">
        <v>0</v>
      </c>
      <c r="AC14" s="86">
        <v>0</v>
      </c>
      <c r="AD14" s="132" t="s">
        <v>86</v>
      </c>
      <c r="AE14" s="132" t="s">
        <v>86</v>
      </c>
      <c r="AF14" s="132" t="s">
        <v>86</v>
      </c>
      <c r="AG14" s="34">
        <v>24</v>
      </c>
      <c r="AH14" s="34">
        <v>333</v>
      </c>
      <c r="AI14" s="34">
        <v>357</v>
      </c>
      <c r="AJ14" s="34">
        <v>23</v>
      </c>
      <c r="AK14" s="34">
        <v>322</v>
      </c>
      <c r="AL14" s="34">
        <v>345</v>
      </c>
      <c r="AM14" s="34">
        <v>1</v>
      </c>
      <c r="AN14" s="34">
        <v>3</v>
      </c>
      <c r="AO14" s="34">
        <v>4</v>
      </c>
      <c r="AP14" s="37">
        <v>24</v>
      </c>
      <c r="AQ14" s="37">
        <v>325</v>
      </c>
      <c r="AR14" s="34">
        <v>349</v>
      </c>
      <c r="AS14" s="130">
        <v>100</v>
      </c>
      <c r="AT14" s="130">
        <v>97.5975975975976</v>
      </c>
      <c r="AU14" s="130">
        <v>97.75910364145658</v>
      </c>
      <c r="AV14" s="87">
        <v>0</v>
      </c>
      <c r="AW14" s="33">
        <v>8</v>
      </c>
      <c r="AX14" s="34">
        <v>8</v>
      </c>
      <c r="AY14" s="87">
        <v>0</v>
      </c>
      <c r="AZ14" s="33">
        <v>8</v>
      </c>
      <c r="BA14" s="34">
        <v>8</v>
      </c>
      <c r="BB14" s="179">
        <v>0</v>
      </c>
      <c r="BC14" s="179">
        <v>0</v>
      </c>
      <c r="BD14" s="180">
        <v>0</v>
      </c>
      <c r="BE14" s="87">
        <v>0</v>
      </c>
      <c r="BF14" s="37">
        <v>8</v>
      </c>
      <c r="BG14" s="34">
        <v>8</v>
      </c>
      <c r="BH14" s="133">
        <v>0</v>
      </c>
      <c r="BI14" s="130">
        <v>100</v>
      </c>
      <c r="BJ14" s="130">
        <v>100</v>
      </c>
      <c r="BK14" s="86"/>
      <c r="BL14" s="86"/>
      <c r="BM14" s="81">
        <v>0</v>
      </c>
      <c r="BN14" s="86"/>
      <c r="BO14" s="86"/>
      <c r="BP14" s="81">
        <v>0</v>
      </c>
      <c r="BQ14" s="82"/>
      <c r="BR14" s="82"/>
      <c r="BS14" s="81">
        <v>0</v>
      </c>
      <c r="BT14" s="86">
        <v>0</v>
      </c>
      <c r="BU14" s="86">
        <v>0</v>
      </c>
      <c r="BV14" s="86">
        <v>0</v>
      </c>
      <c r="BW14" s="132" t="s">
        <v>86</v>
      </c>
      <c r="BX14" s="132" t="s">
        <v>86</v>
      </c>
      <c r="BY14" s="132" t="s">
        <v>86</v>
      </c>
      <c r="BZ14" s="88">
        <v>0</v>
      </c>
      <c r="CA14" s="34">
        <v>8</v>
      </c>
      <c r="CB14" s="34">
        <v>8</v>
      </c>
      <c r="CC14" s="88">
        <v>0</v>
      </c>
      <c r="CD14" s="34">
        <v>8</v>
      </c>
      <c r="CE14" s="34">
        <v>8</v>
      </c>
      <c r="CF14" s="180">
        <v>0</v>
      </c>
      <c r="CG14" s="180">
        <v>0</v>
      </c>
      <c r="CH14" s="180">
        <v>0</v>
      </c>
      <c r="CI14" s="89">
        <v>0</v>
      </c>
      <c r="CJ14" s="37">
        <v>8</v>
      </c>
      <c r="CK14" s="34">
        <v>8</v>
      </c>
      <c r="CL14" s="133">
        <v>0</v>
      </c>
      <c r="CM14" s="130">
        <v>100</v>
      </c>
      <c r="CN14" s="130">
        <v>100</v>
      </c>
      <c r="CO14" s="33">
        <v>1</v>
      </c>
      <c r="CP14" s="33">
        <v>20</v>
      </c>
      <c r="CQ14" s="34">
        <v>21</v>
      </c>
      <c r="CR14" s="33">
        <v>1</v>
      </c>
      <c r="CS14" s="33">
        <v>20</v>
      </c>
      <c r="CT14" s="38">
        <v>21</v>
      </c>
      <c r="CU14" s="179">
        <v>0</v>
      </c>
      <c r="CV14" s="179">
        <v>0</v>
      </c>
      <c r="CW14" s="180">
        <v>0</v>
      </c>
      <c r="CX14" s="33">
        <v>1</v>
      </c>
      <c r="CY14" s="33">
        <v>20</v>
      </c>
      <c r="CZ14" s="33">
        <v>21</v>
      </c>
      <c r="DA14" s="130">
        <v>100</v>
      </c>
      <c r="DB14" s="130">
        <v>100</v>
      </c>
      <c r="DC14" s="130">
        <v>100</v>
      </c>
      <c r="DD14" s="86"/>
      <c r="DE14" s="86"/>
      <c r="DF14" s="81">
        <v>0</v>
      </c>
      <c r="DG14" s="86"/>
      <c r="DH14" s="86"/>
      <c r="DI14" s="81">
        <v>0</v>
      </c>
      <c r="DJ14" s="82"/>
      <c r="DK14" s="82"/>
      <c r="DL14" s="82">
        <v>0</v>
      </c>
      <c r="DM14" s="85">
        <v>0</v>
      </c>
      <c r="DN14" s="85">
        <v>0</v>
      </c>
      <c r="DO14" s="81">
        <v>0</v>
      </c>
      <c r="DP14" s="132" t="s">
        <v>86</v>
      </c>
      <c r="DQ14" s="132" t="s">
        <v>86</v>
      </c>
      <c r="DR14" s="132" t="s">
        <v>86</v>
      </c>
      <c r="DS14" s="34">
        <v>1</v>
      </c>
      <c r="DT14" s="34">
        <v>20</v>
      </c>
      <c r="DU14" s="34">
        <v>21</v>
      </c>
      <c r="DV14" s="34">
        <v>1</v>
      </c>
      <c r="DW14" s="34">
        <v>20</v>
      </c>
      <c r="DX14" s="34">
        <v>21</v>
      </c>
      <c r="DY14" s="180">
        <v>0</v>
      </c>
      <c r="DZ14" s="180">
        <v>0</v>
      </c>
      <c r="EA14" s="180">
        <v>0</v>
      </c>
      <c r="EB14" s="37">
        <v>1</v>
      </c>
      <c r="EC14" s="37">
        <v>20</v>
      </c>
      <c r="ED14" s="34">
        <v>21</v>
      </c>
      <c r="EE14" s="130">
        <v>100</v>
      </c>
      <c r="EF14" s="130">
        <v>100</v>
      </c>
      <c r="EG14" s="130">
        <v>100</v>
      </c>
      <c r="EH14" s="34">
        <v>24</v>
      </c>
      <c r="EI14" s="34">
        <v>325</v>
      </c>
      <c r="EJ14" s="34">
        <v>349</v>
      </c>
      <c r="EK14" s="34">
        <v>6</v>
      </c>
      <c r="EL14" s="34">
        <v>86</v>
      </c>
      <c r="EM14" s="34">
        <v>92</v>
      </c>
      <c r="EN14" s="34">
        <v>14</v>
      </c>
      <c r="EO14" s="34">
        <v>170</v>
      </c>
      <c r="EP14" s="34">
        <v>184</v>
      </c>
      <c r="EQ14" s="131">
        <v>25</v>
      </c>
      <c r="ER14" s="131">
        <v>26.46153846153846</v>
      </c>
      <c r="ES14" s="131">
        <v>26.36103151862464</v>
      </c>
      <c r="ET14" s="131">
        <v>58.333333333333336</v>
      </c>
      <c r="EU14" s="131">
        <v>52.30769230769231</v>
      </c>
      <c r="EV14" s="131">
        <v>52.72206303724928</v>
      </c>
      <c r="EW14" s="88">
        <v>0</v>
      </c>
      <c r="EX14" s="34">
        <v>8</v>
      </c>
      <c r="EY14" s="34">
        <v>8</v>
      </c>
      <c r="EZ14" s="88">
        <v>0</v>
      </c>
      <c r="FA14" s="88">
        <v>0</v>
      </c>
      <c r="FB14" s="88">
        <v>0</v>
      </c>
      <c r="FC14" s="88">
        <v>0</v>
      </c>
      <c r="FD14" s="34">
        <v>2</v>
      </c>
      <c r="FE14" s="34">
        <v>2</v>
      </c>
      <c r="FF14" s="88">
        <v>0</v>
      </c>
      <c r="FG14" s="88">
        <v>0</v>
      </c>
      <c r="FH14" s="88">
        <v>0</v>
      </c>
      <c r="FI14" s="88">
        <v>0</v>
      </c>
      <c r="FJ14" s="131">
        <v>25</v>
      </c>
      <c r="FK14" s="131">
        <v>25</v>
      </c>
      <c r="FL14" s="34">
        <v>1</v>
      </c>
      <c r="FM14" s="34">
        <v>20</v>
      </c>
      <c r="FN14" s="34">
        <v>21</v>
      </c>
      <c r="FO14" s="88">
        <v>0</v>
      </c>
      <c r="FP14" s="34">
        <v>4</v>
      </c>
      <c r="FQ14" s="34">
        <v>4</v>
      </c>
      <c r="FR14" s="88">
        <v>0</v>
      </c>
      <c r="FS14" s="34">
        <v>7</v>
      </c>
      <c r="FT14" s="34">
        <v>7</v>
      </c>
      <c r="FU14" s="88">
        <v>0</v>
      </c>
      <c r="FV14" s="131">
        <v>20</v>
      </c>
      <c r="FW14" s="131">
        <v>19.047619047619047</v>
      </c>
      <c r="FX14" s="88">
        <v>0</v>
      </c>
      <c r="FY14" s="131">
        <v>35</v>
      </c>
      <c r="FZ14" s="131">
        <v>33.333333333333336</v>
      </c>
    </row>
    <row r="15" spans="1:182" s="16" customFormat="1" ht="32.25" customHeight="1">
      <c r="A15" s="4">
        <v>6</v>
      </c>
      <c r="B15" s="176" t="s">
        <v>37</v>
      </c>
      <c r="C15" s="38">
        <v>377011</v>
      </c>
      <c r="D15" s="38">
        <v>234932</v>
      </c>
      <c r="E15" s="127">
        <v>611943</v>
      </c>
      <c r="F15" s="38">
        <v>337833</v>
      </c>
      <c r="G15" s="38">
        <v>223746</v>
      </c>
      <c r="H15" s="34">
        <v>561579</v>
      </c>
      <c r="I15" s="82"/>
      <c r="J15" s="82"/>
      <c r="K15" s="85">
        <v>0</v>
      </c>
      <c r="L15" s="33">
        <v>337833</v>
      </c>
      <c r="M15" s="33">
        <v>223746</v>
      </c>
      <c r="N15" s="33">
        <v>561579</v>
      </c>
      <c r="O15" s="128">
        <v>89.60826076692723</v>
      </c>
      <c r="P15" s="128">
        <v>95.23862223962678</v>
      </c>
      <c r="Q15" s="128">
        <v>91.76982169907981</v>
      </c>
      <c r="R15" s="38">
        <v>16342</v>
      </c>
      <c r="S15" s="38">
        <v>23043</v>
      </c>
      <c r="T15" s="34">
        <v>39385</v>
      </c>
      <c r="U15" s="38">
        <v>13823</v>
      </c>
      <c r="V15" s="38">
        <v>19618</v>
      </c>
      <c r="W15" s="34">
        <v>33441</v>
      </c>
      <c r="X15" s="85"/>
      <c r="Y15" s="82"/>
      <c r="Z15" s="81">
        <v>0</v>
      </c>
      <c r="AA15" s="33">
        <v>13823</v>
      </c>
      <c r="AB15" s="33">
        <v>19618</v>
      </c>
      <c r="AC15" s="33">
        <v>33441</v>
      </c>
      <c r="AD15" s="130">
        <v>84.58573002080529</v>
      </c>
      <c r="AE15" s="130">
        <v>85.13648396476154</v>
      </c>
      <c r="AF15" s="130">
        <v>84.90795988320427</v>
      </c>
      <c r="AG15" s="34">
        <v>393353</v>
      </c>
      <c r="AH15" s="34">
        <v>257975</v>
      </c>
      <c r="AI15" s="34">
        <v>651328</v>
      </c>
      <c r="AJ15" s="34">
        <v>351656</v>
      </c>
      <c r="AK15" s="34">
        <v>243364</v>
      </c>
      <c r="AL15" s="34">
        <v>595020</v>
      </c>
      <c r="AM15" s="81">
        <v>0</v>
      </c>
      <c r="AN15" s="81">
        <v>0</v>
      </c>
      <c r="AO15" s="81">
        <v>0</v>
      </c>
      <c r="AP15" s="33">
        <v>351656</v>
      </c>
      <c r="AQ15" s="33">
        <v>243364</v>
      </c>
      <c r="AR15" s="34">
        <v>595020</v>
      </c>
      <c r="AS15" s="130">
        <v>89.39959781671934</v>
      </c>
      <c r="AT15" s="130">
        <v>94.33627289466034</v>
      </c>
      <c r="AU15" s="130">
        <v>91.35489338704923</v>
      </c>
      <c r="AV15" s="38">
        <v>40789</v>
      </c>
      <c r="AW15" s="38">
        <v>18689</v>
      </c>
      <c r="AX15" s="34">
        <v>59478</v>
      </c>
      <c r="AY15" s="38">
        <v>35363</v>
      </c>
      <c r="AZ15" s="38">
        <v>16253</v>
      </c>
      <c r="BA15" s="34">
        <v>51616</v>
      </c>
      <c r="BB15" s="82"/>
      <c r="BC15" s="82"/>
      <c r="BD15" s="81">
        <v>0</v>
      </c>
      <c r="BE15" s="33">
        <v>35363</v>
      </c>
      <c r="BF15" s="33">
        <v>16253</v>
      </c>
      <c r="BG15" s="34">
        <v>51616</v>
      </c>
      <c r="BH15" s="130">
        <v>86.69739390521954</v>
      </c>
      <c r="BI15" s="130">
        <v>86.96559473487078</v>
      </c>
      <c r="BJ15" s="130">
        <v>86.78166717105485</v>
      </c>
      <c r="BK15" s="38">
        <v>2004</v>
      </c>
      <c r="BL15" s="38">
        <v>1985</v>
      </c>
      <c r="BM15" s="34">
        <v>3989</v>
      </c>
      <c r="BN15" s="38">
        <v>1629</v>
      </c>
      <c r="BO15" s="38">
        <v>1584</v>
      </c>
      <c r="BP15" s="34">
        <v>3213</v>
      </c>
      <c r="BQ15" s="82"/>
      <c r="BR15" s="82"/>
      <c r="BS15" s="81">
        <v>0</v>
      </c>
      <c r="BT15" s="33">
        <v>1629</v>
      </c>
      <c r="BU15" s="33">
        <v>1584</v>
      </c>
      <c r="BV15" s="33">
        <v>3213</v>
      </c>
      <c r="BW15" s="130">
        <v>81.2874251497006</v>
      </c>
      <c r="BX15" s="130">
        <v>79.79848866498742</v>
      </c>
      <c r="BY15" s="130">
        <v>80.54650288292805</v>
      </c>
      <c r="BZ15" s="34">
        <v>42793</v>
      </c>
      <c r="CA15" s="34">
        <v>20674</v>
      </c>
      <c r="CB15" s="34">
        <v>63467</v>
      </c>
      <c r="CC15" s="34">
        <v>36992</v>
      </c>
      <c r="CD15" s="34">
        <v>17837</v>
      </c>
      <c r="CE15" s="34">
        <v>54829</v>
      </c>
      <c r="CF15" s="81">
        <v>0</v>
      </c>
      <c r="CG15" s="81">
        <v>0</v>
      </c>
      <c r="CH15" s="81">
        <v>0</v>
      </c>
      <c r="CI15" s="33">
        <v>36992</v>
      </c>
      <c r="CJ15" s="33">
        <v>17837</v>
      </c>
      <c r="CK15" s="34">
        <v>54829</v>
      </c>
      <c r="CL15" s="130">
        <v>86.44404458673148</v>
      </c>
      <c r="CM15" s="130">
        <v>86.27744993711909</v>
      </c>
      <c r="CN15" s="130">
        <v>86.38977736461469</v>
      </c>
      <c r="CO15" s="38">
        <v>4786</v>
      </c>
      <c r="CP15" s="38">
        <v>2238</v>
      </c>
      <c r="CQ15" s="34">
        <v>7024</v>
      </c>
      <c r="CR15" s="38">
        <v>4144</v>
      </c>
      <c r="CS15" s="38">
        <v>1954</v>
      </c>
      <c r="CT15" s="38">
        <v>6098</v>
      </c>
      <c r="CU15" s="82"/>
      <c r="CV15" s="82"/>
      <c r="CW15" s="81">
        <v>0</v>
      </c>
      <c r="CX15" s="33">
        <v>4144</v>
      </c>
      <c r="CY15" s="33">
        <v>1954</v>
      </c>
      <c r="CZ15" s="33">
        <v>6098</v>
      </c>
      <c r="DA15" s="130">
        <v>86.58587547012118</v>
      </c>
      <c r="DB15" s="130">
        <v>87.31009830205541</v>
      </c>
      <c r="DC15" s="130">
        <v>86.81662870159454</v>
      </c>
      <c r="DD15" s="38">
        <v>208</v>
      </c>
      <c r="DE15" s="38">
        <v>348</v>
      </c>
      <c r="DF15" s="34">
        <v>556</v>
      </c>
      <c r="DG15" s="38">
        <v>159</v>
      </c>
      <c r="DH15" s="38">
        <v>302</v>
      </c>
      <c r="DI15" s="34">
        <v>461</v>
      </c>
      <c r="DJ15" s="82"/>
      <c r="DK15" s="82"/>
      <c r="DL15" s="82">
        <v>0</v>
      </c>
      <c r="DM15" s="33">
        <v>159</v>
      </c>
      <c r="DN15" s="33">
        <v>302</v>
      </c>
      <c r="DO15" s="34">
        <v>461</v>
      </c>
      <c r="DP15" s="130">
        <v>76.4423076923077</v>
      </c>
      <c r="DQ15" s="130">
        <v>86.7816091954023</v>
      </c>
      <c r="DR15" s="130">
        <v>82.91366906474819</v>
      </c>
      <c r="DS15" s="34">
        <v>4994</v>
      </c>
      <c r="DT15" s="34">
        <v>2586</v>
      </c>
      <c r="DU15" s="34">
        <v>7580</v>
      </c>
      <c r="DV15" s="34">
        <v>4303</v>
      </c>
      <c r="DW15" s="34">
        <v>2256</v>
      </c>
      <c r="DX15" s="34">
        <v>6559</v>
      </c>
      <c r="DY15" s="81">
        <v>0</v>
      </c>
      <c r="DZ15" s="81">
        <v>0</v>
      </c>
      <c r="EA15" s="81">
        <v>0</v>
      </c>
      <c r="EB15" s="33">
        <v>4303</v>
      </c>
      <c r="EC15" s="33">
        <v>2256</v>
      </c>
      <c r="ED15" s="34">
        <v>6559</v>
      </c>
      <c r="EE15" s="130">
        <v>86.16339607529035</v>
      </c>
      <c r="EF15" s="130">
        <v>87.23897911832947</v>
      </c>
      <c r="EG15" s="130">
        <v>86.53034300791556</v>
      </c>
      <c r="EH15" s="34">
        <v>351656</v>
      </c>
      <c r="EI15" s="34">
        <v>243364</v>
      </c>
      <c r="EJ15" s="34">
        <v>595020</v>
      </c>
      <c r="EK15" s="34">
        <v>1231</v>
      </c>
      <c r="EL15" s="34">
        <v>1543</v>
      </c>
      <c r="EM15" s="34">
        <v>2774</v>
      </c>
      <c r="EN15" s="34">
        <v>121893</v>
      </c>
      <c r="EO15" s="34">
        <v>112747</v>
      </c>
      <c r="EP15" s="34">
        <v>234640</v>
      </c>
      <c r="EQ15" s="131">
        <v>0.3500580112382556</v>
      </c>
      <c r="ER15" s="131">
        <v>0.6340296839302444</v>
      </c>
      <c r="ES15" s="131">
        <v>0.46620281671204333</v>
      </c>
      <c r="ET15" s="131">
        <v>34.66256796414678</v>
      </c>
      <c r="EU15" s="131">
        <v>46.32854489571177</v>
      </c>
      <c r="EV15" s="131">
        <v>39.433968606097274</v>
      </c>
      <c r="EW15" s="34">
        <v>36992</v>
      </c>
      <c r="EX15" s="34">
        <v>17837</v>
      </c>
      <c r="EY15" s="34">
        <v>54829</v>
      </c>
      <c r="EZ15" s="34">
        <v>51</v>
      </c>
      <c r="FA15" s="34">
        <v>51</v>
      </c>
      <c r="FB15" s="34">
        <v>102</v>
      </c>
      <c r="FC15" s="34">
        <v>9305</v>
      </c>
      <c r="FD15" s="34">
        <v>6128</v>
      </c>
      <c r="FE15" s="34">
        <v>15433</v>
      </c>
      <c r="FF15" s="131">
        <v>0.1378676470588235</v>
      </c>
      <c r="FG15" s="131">
        <v>0.28592252060324047</v>
      </c>
      <c r="FH15" s="131">
        <v>0.18603293877327692</v>
      </c>
      <c r="FI15" s="131">
        <v>25.154087370242213</v>
      </c>
      <c r="FJ15" s="131">
        <v>34.35555306385603</v>
      </c>
      <c r="FK15" s="131">
        <v>28.147513177333163</v>
      </c>
      <c r="FL15" s="34">
        <v>4303</v>
      </c>
      <c r="FM15" s="34">
        <v>2256</v>
      </c>
      <c r="FN15" s="34">
        <v>6559</v>
      </c>
      <c r="FO15" s="34">
        <v>1</v>
      </c>
      <c r="FP15" s="34">
        <v>5</v>
      </c>
      <c r="FQ15" s="34">
        <v>6</v>
      </c>
      <c r="FR15" s="34">
        <v>1129</v>
      </c>
      <c r="FS15" s="34">
        <v>866</v>
      </c>
      <c r="FT15" s="34">
        <v>1995</v>
      </c>
      <c r="FU15" s="131">
        <v>0.023239600278875203</v>
      </c>
      <c r="FV15" s="131">
        <v>0.22163120567375888</v>
      </c>
      <c r="FW15" s="131">
        <v>0.09147735935356</v>
      </c>
      <c r="FX15" s="131">
        <v>26.237508714850104</v>
      </c>
      <c r="FY15" s="131">
        <v>38.38652482269504</v>
      </c>
      <c r="FZ15" s="131">
        <v>30.416221985058698</v>
      </c>
    </row>
    <row r="16" spans="1:182" s="16" customFormat="1" ht="27" customHeight="1">
      <c r="A16" s="4">
        <v>7</v>
      </c>
      <c r="B16" s="176" t="s">
        <v>38</v>
      </c>
      <c r="C16" s="33">
        <v>29438</v>
      </c>
      <c r="D16" s="33">
        <v>40285</v>
      </c>
      <c r="E16" s="127">
        <v>69723</v>
      </c>
      <c r="F16" s="33">
        <v>27021</v>
      </c>
      <c r="G16" s="33">
        <v>37391</v>
      </c>
      <c r="H16" s="34">
        <v>64412</v>
      </c>
      <c r="I16" s="86"/>
      <c r="J16" s="86"/>
      <c r="K16" s="85">
        <v>0</v>
      </c>
      <c r="L16" s="33">
        <v>27021</v>
      </c>
      <c r="M16" s="33">
        <v>37391</v>
      </c>
      <c r="N16" s="33">
        <v>64412</v>
      </c>
      <c r="O16" s="128">
        <v>91.78952374481962</v>
      </c>
      <c r="P16" s="128">
        <v>92.8161846841256</v>
      </c>
      <c r="Q16" s="128">
        <v>92.38271445577499</v>
      </c>
      <c r="R16" s="86"/>
      <c r="S16" s="86"/>
      <c r="T16" s="81">
        <v>0</v>
      </c>
      <c r="U16" s="86"/>
      <c r="V16" s="86"/>
      <c r="W16" s="81">
        <v>0</v>
      </c>
      <c r="X16" s="86"/>
      <c r="Y16" s="86"/>
      <c r="Z16" s="81">
        <v>0</v>
      </c>
      <c r="AA16" s="86">
        <v>0</v>
      </c>
      <c r="AB16" s="86">
        <v>0</v>
      </c>
      <c r="AC16" s="86">
        <v>0</v>
      </c>
      <c r="AD16" s="132" t="s">
        <v>86</v>
      </c>
      <c r="AE16" s="132" t="s">
        <v>86</v>
      </c>
      <c r="AF16" s="132" t="s">
        <v>86</v>
      </c>
      <c r="AG16" s="34">
        <v>29438</v>
      </c>
      <c r="AH16" s="34">
        <v>40285</v>
      </c>
      <c r="AI16" s="34">
        <v>69723</v>
      </c>
      <c r="AJ16" s="34">
        <v>27021</v>
      </c>
      <c r="AK16" s="34">
        <v>37391</v>
      </c>
      <c r="AL16" s="34">
        <v>64412</v>
      </c>
      <c r="AM16" s="81">
        <v>0</v>
      </c>
      <c r="AN16" s="81">
        <v>0</v>
      </c>
      <c r="AO16" s="81">
        <v>0</v>
      </c>
      <c r="AP16" s="33">
        <v>27021</v>
      </c>
      <c r="AQ16" s="33">
        <v>37391</v>
      </c>
      <c r="AR16" s="34">
        <v>64412</v>
      </c>
      <c r="AS16" s="130">
        <v>91.78952374481962</v>
      </c>
      <c r="AT16" s="130">
        <v>92.8161846841256</v>
      </c>
      <c r="AU16" s="130">
        <v>92.38271445577499</v>
      </c>
      <c r="AV16" s="86"/>
      <c r="AW16" s="86"/>
      <c r="AX16" s="81">
        <v>0</v>
      </c>
      <c r="AY16" s="86"/>
      <c r="AZ16" s="86"/>
      <c r="BA16" s="81">
        <v>0</v>
      </c>
      <c r="BB16" s="86"/>
      <c r="BC16" s="86"/>
      <c r="BD16" s="81">
        <v>0</v>
      </c>
      <c r="BE16" s="86">
        <v>0</v>
      </c>
      <c r="BF16" s="86">
        <v>0</v>
      </c>
      <c r="BG16" s="81">
        <v>0</v>
      </c>
      <c r="BH16" s="132" t="s">
        <v>86</v>
      </c>
      <c r="BI16" s="132" t="s">
        <v>86</v>
      </c>
      <c r="BJ16" s="132" t="s">
        <v>86</v>
      </c>
      <c r="BK16" s="86"/>
      <c r="BL16" s="86"/>
      <c r="BM16" s="81">
        <v>0</v>
      </c>
      <c r="BN16" s="86"/>
      <c r="BO16" s="86"/>
      <c r="BP16" s="81">
        <v>0</v>
      </c>
      <c r="BQ16" s="86"/>
      <c r="BR16" s="86"/>
      <c r="BS16" s="81">
        <v>0</v>
      </c>
      <c r="BT16" s="86">
        <v>0</v>
      </c>
      <c r="BU16" s="86">
        <v>0</v>
      </c>
      <c r="BV16" s="86">
        <v>0</v>
      </c>
      <c r="BW16" s="132" t="s">
        <v>86</v>
      </c>
      <c r="BX16" s="132" t="s">
        <v>86</v>
      </c>
      <c r="BY16" s="132" t="s">
        <v>86</v>
      </c>
      <c r="BZ16" s="81">
        <v>0</v>
      </c>
      <c r="CA16" s="81">
        <v>0</v>
      </c>
      <c r="CB16" s="81">
        <v>0</v>
      </c>
      <c r="CC16" s="81">
        <v>0</v>
      </c>
      <c r="CD16" s="81">
        <v>0</v>
      </c>
      <c r="CE16" s="81">
        <v>0</v>
      </c>
      <c r="CF16" s="81">
        <v>0</v>
      </c>
      <c r="CG16" s="81">
        <v>0</v>
      </c>
      <c r="CH16" s="81">
        <v>0</v>
      </c>
      <c r="CI16" s="86">
        <v>0</v>
      </c>
      <c r="CJ16" s="86">
        <v>0</v>
      </c>
      <c r="CK16" s="81">
        <v>0</v>
      </c>
      <c r="CL16" s="132" t="s">
        <v>86</v>
      </c>
      <c r="CM16" s="132" t="s">
        <v>86</v>
      </c>
      <c r="CN16" s="132" t="s">
        <v>86</v>
      </c>
      <c r="CO16" s="86"/>
      <c r="CP16" s="86"/>
      <c r="CQ16" s="81">
        <v>0</v>
      </c>
      <c r="CR16" s="86"/>
      <c r="CS16" s="86"/>
      <c r="CT16" s="97">
        <v>0</v>
      </c>
      <c r="CU16" s="86"/>
      <c r="CV16" s="86"/>
      <c r="CW16" s="81">
        <v>0</v>
      </c>
      <c r="CX16" s="86">
        <v>0</v>
      </c>
      <c r="CY16" s="86">
        <v>0</v>
      </c>
      <c r="CZ16" s="86">
        <v>0</v>
      </c>
      <c r="DA16" s="132" t="s">
        <v>86</v>
      </c>
      <c r="DB16" s="132" t="s">
        <v>86</v>
      </c>
      <c r="DC16" s="132" t="s">
        <v>86</v>
      </c>
      <c r="DD16" s="86"/>
      <c r="DE16" s="86"/>
      <c r="DF16" s="81">
        <v>0</v>
      </c>
      <c r="DG16" s="86"/>
      <c r="DH16" s="86"/>
      <c r="DI16" s="81">
        <v>0</v>
      </c>
      <c r="DJ16" s="86"/>
      <c r="DK16" s="86"/>
      <c r="DL16" s="82">
        <v>0</v>
      </c>
      <c r="DM16" s="86">
        <v>0</v>
      </c>
      <c r="DN16" s="86">
        <v>0</v>
      </c>
      <c r="DO16" s="81">
        <v>0</v>
      </c>
      <c r="DP16" s="132" t="s">
        <v>86</v>
      </c>
      <c r="DQ16" s="132" t="s">
        <v>86</v>
      </c>
      <c r="DR16" s="132" t="s">
        <v>86</v>
      </c>
      <c r="DS16" s="81">
        <v>0</v>
      </c>
      <c r="DT16" s="81">
        <v>0</v>
      </c>
      <c r="DU16" s="81">
        <v>0</v>
      </c>
      <c r="DV16" s="81">
        <v>0</v>
      </c>
      <c r="DW16" s="81">
        <v>0</v>
      </c>
      <c r="DX16" s="81">
        <v>0</v>
      </c>
      <c r="DY16" s="81">
        <v>0</v>
      </c>
      <c r="DZ16" s="81">
        <v>0</v>
      </c>
      <c r="EA16" s="81">
        <v>0</v>
      </c>
      <c r="EB16" s="86">
        <v>0</v>
      </c>
      <c r="EC16" s="86">
        <v>0</v>
      </c>
      <c r="ED16" s="81">
        <v>0</v>
      </c>
      <c r="EE16" s="132" t="s">
        <v>86</v>
      </c>
      <c r="EF16" s="132" t="s">
        <v>86</v>
      </c>
      <c r="EG16" s="132" t="s">
        <v>86</v>
      </c>
      <c r="EH16" s="34">
        <v>27021</v>
      </c>
      <c r="EI16" s="34">
        <v>37391</v>
      </c>
      <c r="EJ16" s="34">
        <v>64412</v>
      </c>
      <c r="EK16" s="81"/>
      <c r="EL16" s="81"/>
      <c r="EM16" s="81">
        <v>0</v>
      </c>
      <c r="EN16" s="34">
        <v>23043</v>
      </c>
      <c r="EO16" s="34">
        <v>27308</v>
      </c>
      <c r="EP16" s="34">
        <v>50351</v>
      </c>
      <c r="EQ16" s="132">
        <v>0</v>
      </c>
      <c r="ER16" s="132">
        <v>0</v>
      </c>
      <c r="ES16" s="132">
        <v>0</v>
      </c>
      <c r="ET16" s="131">
        <v>85.2781170200955</v>
      </c>
      <c r="EU16" s="131">
        <v>73.03361771549302</v>
      </c>
      <c r="EV16" s="131">
        <v>78.1702167298019</v>
      </c>
      <c r="EW16" s="81">
        <v>0</v>
      </c>
      <c r="EX16" s="81">
        <v>0</v>
      </c>
      <c r="EY16" s="81">
        <v>0</v>
      </c>
      <c r="EZ16" s="81"/>
      <c r="FA16" s="81"/>
      <c r="FB16" s="81">
        <v>0</v>
      </c>
      <c r="FC16" s="81"/>
      <c r="FD16" s="81"/>
      <c r="FE16" s="81">
        <v>0</v>
      </c>
      <c r="FF16" s="132"/>
      <c r="FG16" s="132"/>
      <c r="FH16" s="132"/>
      <c r="FI16" s="132"/>
      <c r="FJ16" s="132"/>
      <c r="FK16" s="132"/>
      <c r="FL16" s="81">
        <v>0</v>
      </c>
      <c r="FM16" s="81">
        <v>0</v>
      </c>
      <c r="FN16" s="81">
        <v>0</v>
      </c>
      <c r="FO16" s="81"/>
      <c r="FP16" s="81"/>
      <c r="FQ16" s="81">
        <v>0</v>
      </c>
      <c r="FR16" s="81"/>
      <c r="FS16" s="81"/>
      <c r="FT16" s="81">
        <v>0</v>
      </c>
      <c r="FU16" s="132"/>
      <c r="FV16" s="132"/>
      <c r="FW16" s="132"/>
      <c r="FX16" s="132"/>
      <c r="FY16" s="132"/>
      <c r="FZ16" s="132"/>
    </row>
    <row r="17" spans="1:182" s="16" customFormat="1" ht="28.5" customHeight="1">
      <c r="A17" s="4">
        <v>8</v>
      </c>
      <c r="B17" s="176" t="s">
        <v>39</v>
      </c>
      <c r="C17" s="33">
        <v>95523</v>
      </c>
      <c r="D17" s="33">
        <v>76102</v>
      </c>
      <c r="E17" s="127">
        <v>171625</v>
      </c>
      <c r="F17" s="33">
        <v>68858</v>
      </c>
      <c r="G17" s="33">
        <v>59355</v>
      </c>
      <c r="H17" s="34">
        <v>128213</v>
      </c>
      <c r="I17" s="33">
        <v>4096</v>
      </c>
      <c r="J17" s="33">
        <v>4691</v>
      </c>
      <c r="K17" s="37">
        <v>8787</v>
      </c>
      <c r="L17" s="33">
        <v>72954</v>
      </c>
      <c r="M17" s="33">
        <v>64046</v>
      </c>
      <c r="N17" s="33">
        <v>137000</v>
      </c>
      <c r="O17" s="128">
        <v>76.37322948399861</v>
      </c>
      <c r="P17" s="128">
        <v>84.15810359780295</v>
      </c>
      <c r="Q17" s="128">
        <v>79.82520029133285</v>
      </c>
      <c r="R17" s="33">
        <v>9478</v>
      </c>
      <c r="S17" s="33">
        <v>5728</v>
      </c>
      <c r="T17" s="34">
        <v>15206</v>
      </c>
      <c r="U17" s="33">
        <v>3890</v>
      </c>
      <c r="V17" s="33">
        <v>2629</v>
      </c>
      <c r="W17" s="34">
        <v>6519</v>
      </c>
      <c r="X17" s="36">
        <v>959</v>
      </c>
      <c r="Y17" s="36">
        <v>784</v>
      </c>
      <c r="Z17" s="34">
        <v>1743</v>
      </c>
      <c r="AA17" s="33">
        <v>4849</v>
      </c>
      <c r="AB17" s="33">
        <v>3413</v>
      </c>
      <c r="AC17" s="33">
        <v>8262</v>
      </c>
      <c r="AD17" s="130">
        <v>51.160582401350496</v>
      </c>
      <c r="AE17" s="130">
        <v>59.584497206703915</v>
      </c>
      <c r="AF17" s="130">
        <v>54.33381559910562</v>
      </c>
      <c r="AG17" s="34">
        <v>105001</v>
      </c>
      <c r="AH17" s="34">
        <v>81830</v>
      </c>
      <c r="AI17" s="34">
        <v>186831</v>
      </c>
      <c r="AJ17" s="34">
        <v>72748</v>
      </c>
      <c r="AK17" s="34">
        <v>61984</v>
      </c>
      <c r="AL17" s="34">
        <v>134732</v>
      </c>
      <c r="AM17" s="34">
        <v>5055</v>
      </c>
      <c r="AN17" s="34">
        <v>5475</v>
      </c>
      <c r="AO17" s="34">
        <v>10530</v>
      </c>
      <c r="AP17" s="33">
        <v>77803</v>
      </c>
      <c r="AQ17" s="33">
        <v>67459</v>
      </c>
      <c r="AR17" s="34">
        <v>145262</v>
      </c>
      <c r="AS17" s="130">
        <v>74.09738954867096</v>
      </c>
      <c r="AT17" s="130">
        <v>82.43798118049615</v>
      </c>
      <c r="AU17" s="130">
        <v>77.75048038066488</v>
      </c>
      <c r="AV17" s="37">
        <v>22408</v>
      </c>
      <c r="AW17" s="37">
        <v>17178</v>
      </c>
      <c r="AX17" s="34">
        <v>39586</v>
      </c>
      <c r="AY17" s="37">
        <v>15326</v>
      </c>
      <c r="AZ17" s="37">
        <v>12559</v>
      </c>
      <c r="BA17" s="34">
        <v>27885</v>
      </c>
      <c r="BB17" s="33">
        <v>1107</v>
      </c>
      <c r="BC17" s="33">
        <v>1209</v>
      </c>
      <c r="BD17" s="34">
        <v>2316</v>
      </c>
      <c r="BE17" s="33">
        <v>16433</v>
      </c>
      <c r="BF17" s="33">
        <v>13768</v>
      </c>
      <c r="BG17" s="34">
        <v>30201</v>
      </c>
      <c r="BH17" s="130">
        <v>73.33541592288468</v>
      </c>
      <c r="BI17" s="130">
        <v>80.14902782628944</v>
      </c>
      <c r="BJ17" s="130">
        <v>76.29212347799728</v>
      </c>
      <c r="BK17" s="33">
        <v>1334</v>
      </c>
      <c r="BL17" s="33">
        <v>781</v>
      </c>
      <c r="BM17" s="34">
        <v>2115</v>
      </c>
      <c r="BN17" s="33">
        <v>512</v>
      </c>
      <c r="BO17" s="33">
        <v>338</v>
      </c>
      <c r="BP17" s="34">
        <v>850</v>
      </c>
      <c r="BQ17" s="33">
        <v>150</v>
      </c>
      <c r="BR17" s="33">
        <v>110</v>
      </c>
      <c r="BS17" s="34">
        <v>260</v>
      </c>
      <c r="BT17" s="33">
        <v>662</v>
      </c>
      <c r="BU17" s="33">
        <v>448</v>
      </c>
      <c r="BV17" s="33">
        <v>1110</v>
      </c>
      <c r="BW17" s="130">
        <v>49.62518740629685</v>
      </c>
      <c r="BX17" s="130">
        <v>57.36235595390525</v>
      </c>
      <c r="BY17" s="130">
        <v>52.4822695035461</v>
      </c>
      <c r="BZ17" s="34">
        <v>23742</v>
      </c>
      <c r="CA17" s="34">
        <v>17959</v>
      </c>
      <c r="CB17" s="34">
        <v>41701</v>
      </c>
      <c r="CC17" s="34">
        <v>15838</v>
      </c>
      <c r="CD17" s="34">
        <v>12897</v>
      </c>
      <c r="CE17" s="34">
        <v>28735</v>
      </c>
      <c r="CF17" s="34">
        <v>1257</v>
      </c>
      <c r="CG17" s="34">
        <v>1319</v>
      </c>
      <c r="CH17" s="34">
        <v>2576</v>
      </c>
      <c r="CI17" s="33">
        <v>17095</v>
      </c>
      <c r="CJ17" s="33">
        <v>14216</v>
      </c>
      <c r="CK17" s="34">
        <v>31311</v>
      </c>
      <c r="CL17" s="130">
        <v>72.00320107825794</v>
      </c>
      <c r="CM17" s="130">
        <v>79.15808229856897</v>
      </c>
      <c r="CN17" s="130">
        <v>75.08453034699407</v>
      </c>
      <c r="CO17" s="34">
        <v>13628</v>
      </c>
      <c r="CP17" s="34">
        <v>10202</v>
      </c>
      <c r="CQ17" s="34">
        <v>23830</v>
      </c>
      <c r="CR17" s="34">
        <v>8964</v>
      </c>
      <c r="CS17" s="34">
        <v>7268</v>
      </c>
      <c r="CT17" s="38">
        <v>16232</v>
      </c>
      <c r="CU17" s="36">
        <v>560</v>
      </c>
      <c r="CV17" s="36">
        <v>638</v>
      </c>
      <c r="CW17" s="34">
        <v>1198</v>
      </c>
      <c r="CX17" s="33">
        <v>9524</v>
      </c>
      <c r="CY17" s="33">
        <v>7906</v>
      </c>
      <c r="CZ17" s="33">
        <v>17430</v>
      </c>
      <c r="DA17" s="130">
        <v>69.88552979160552</v>
      </c>
      <c r="DB17" s="130">
        <v>77.49460890021564</v>
      </c>
      <c r="DC17" s="130">
        <v>73.14309693663449</v>
      </c>
      <c r="DD17" s="33">
        <v>2221</v>
      </c>
      <c r="DE17" s="33">
        <v>1367</v>
      </c>
      <c r="DF17" s="34">
        <v>3588</v>
      </c>
      <c r="DG17" s="33">
        <v>844</v>
      </c>
      <c r="DH17" s="33">
        <v>557</v>
      </c>
      <c r="DI17" s="34">
        <v>1401</v>
      </c>
      <c r="DJ17" s="36">
        <v>181</v>
      </c>
      <c r="DK17" s="36">
        <v>193</v>
      </c>
      <c r="DL17" s="36">
        <v>374</v>
      </c>
      <c r="DM17" s="33">
        <v>1025</v>
      </c>
      <c r="DN17" s="33">
        <v>750</v>
      </c>
      <c r="DO17" s="34">
        <v>1775</v>
      </c>
      <c r="DP17" s="130">
        <v>46.150382710490774</v>
      </c>
      <c r="DQ17" s="130">
        <v>54.864667154352595</v>
      </c>
      <c r="DR17" s="130">
        <v>49.47045707915273</v>
      </c>
      <c r="DS17" s="34">
        <v>15849</v>
      </c>
      <c r="DT17" s="34">
        <v>11569</v>
      </c>
      <c r="DU17" s="34">
        <v>27418</v>
      </c>
      <c r="DV17" s="34">
        <v>9808</v>
      </c>
      <c r="DW17" s="34">
        <v>7825</v>
      </c>
      <c r="DX17" s="34">
        <v>17633</v>
      </c>
      <c r="DY17" s="34">
        <v>741</v>
      </c>
      <c r="DZ17" s="34">
        <v>831</v>
      </c>
      <c r="EA17" s="34">
        <v>1572</v>
      </c>
      <c r="EB17" s="33">
        <v>10549</v>
      </c>
      <c r="EC17" s="33">
        <v>8656</v>
      </c>
      <c r="ED17" s="34">
        <v>19205</v>
      </c>
      <c r="EE17" s="130">
        <v>66.55940437882516</v>
      </c>
      <c r="EF17" s="130">
        <v>74.82064136917624</v>
      </c>
      <c r="EG17" s="130">
        <v>70.04522576409657</v>
      </c>
      <c r="EH17" s="34">
        <v>77803</v>
      </c>
      <c r="EI17" s="34">
        <v>67459</v>
      </c>
      <c r="EJ17" s="34">
        <v>145262</v>
      </c>
      <c r="EK17" s="34">
        <v>2858</v>
      </c>
      <c r="EL17" s="34">
        <v>2520</v>
      </c>
      <c r="EM17" s="34">
        <v>5378</v>
      </c>
      <c r="EN17" s="34">
        <v>15163</v>
      </c>
      <c r="EO17" s="34">
        <v>14935</v>
      </c>
      <c r="EP17" s="34">
        <v>30098</v>
      </c>
      <c r="EQ17" s="131">
        <v>3.673380203848181</v>
      </c>
      <c r="ER17" s="131">
        <v>3.735602365881498</v>
      </c>
      <c r="ES17" s="131">
        <v>3.7022758877063517</v>
      </c>
      <c r="ET17" s="131">
        <v>19.488965721116152</v>
      </c>
      <c r="EU17" s="131">
        <v>22.139373545412766</v>
      </c>
      <c r="EV17" s="131">
        <v>20.71980283900814</v>
      </c>
      <c r="EW17" s="34">
        <v>17095</v>
      </c>
      <c r="EX17" s="34">
        <v>14216</v>
      </c>
      <c r="EY17" s="34">
        <v>31311</v>
      </c>
      <c r="EZ17" s="34">
        <v>191</v>
      </c>
      <c r="FA17" s="34">
        <v>136</v>
      </c>
      <c r="FB17" s="34">
        <v>327</v>
      </c>
      <c r="FC17" s="34">
        <v>2312</v>
      </c>
      <c r="FD17" s="34">
        <v>2190</v>
      </c>
      <c r="FE17" s="34">
        <v>4502</v>
      </c>
      <c r="FF17" s="131">
        <v>1.1172857560690261</v>
      </c>
      <c r="FG17" s="131">
        <v>0.9566685424873382</v>
      </c>
      <c r="FH17" s="131">
        <v>1.0443614065344446</v>
      </c>
      <c r="FI17" s="131">
        <v>13.524422345715122</v>
      </c>
      <c r="FJ17" s="131">
        <v>15.405177265053462</v>
      </c>
      <c r="FK17" s="131">
        <v>14.378333493021621</v>
      </c>
      <c r="FL17" s="34">
        <v>10549</v>
      </c>
      <c r="FM17" s="34">
        <v>8656</v>
      </c>
      <c r="FN17" s="34">
        <v>19205</v>
      </c>
      <c r="FO17" s="34">
        <v>257</v>
      </c>
      <c r="FP17" s="34">
        <v>170</v>
      </c>
      <c r="FQ17" s="34">
        <v>427</v>
      </c>
      <c r="FR17" s="34">
        <v>1982</v>
      </c>
      <c r="FS17" s="34">
        <v>1763</v>
      </c>
      <c r="FT17" s="34">
        <v>3745</v>
      </c>
      <c r="FU17" s="131">
        <v>2.436249881505356</v>
      </c>
      <c r="FV17" s="131">
        <v>1.9639556377079481</v>
      </c>
      <c r="FW17" s="131">
        <v>2.223379328299922</v>
      </c>
      <c r="FX17" s="131">
        <v>18.78851075931368</v>
      </c>
      <c r="FY17" s="131">
        <v>20.367375231053604</v>
      </c>
      <c r="FZ17" s="131">
        <v>19.50013017443374</v>
      </c>
    </row>
    <row r="18" spans="1:182" s="16" customFormat="1" ht="27.75" customHeight="1">
      <c r="A18" s="4">
        <v>9</v>
      </c>
      <c r="B18" s="175" t="s">
        <v>103</v>
      </c>
      <c r="C18" s="86"/>
      <c r="D18" s="86"/>
      <c r="E18" s="134">
        <v>0</v>
      </c>
      <c r="F18" s="86"/>
      <c r="G18" s="86"/>
      <c r="H18" s="81">
        <v>0</v>
      </c>
      <c r="I18" s="86"/>
      <c r="J18" s="86"/>
      <c r="K18" s="85">
        <v>0</v>
      </c>
      <c r="L18" s="86"/>
      <c r="M18" s="86"/>
      <c r="N18" s="86"/>
      <c r="O18" s="135"/>
      <c r="P18" s="135"/>
      <c r="Q18" s="135"/>
      <c r="R18" s="33">
        <v>109</v>
      </c>
      <c r="S18" s="33">
        <v>90</v>
      </c>
      <c r="T18" s="34">
        <v>199</v>
      </c>
      <c r="U18" s="33">
        <v>83</v>
      </c>
      <c r="V18" s="33">
        <v>78</v>
      </c>
      <c r="W18" s="34">
        <v>161</v>
      </c>
      <c r="X18" s="36">
        <v>17</v>
      </c>
      <c r="Y18" s="36">
        <v>10</v>
      </c>
      <c r="Z18" s="34">
        <v>27</v>
      </c>
      <c r="AA18" s="33">
        <v>100</v>
      </c>
      <c r="AB18" s="33">
        <v>88</v>
      </c>
      <c r="AC18" s="33">
        <v>188</v>
      </c>
      <c r="AD18" s="130">
        <v>91.74311926605505</v>
      </c>
      <c r="AE18" s="130">
        <v>97.77777777777777</v>
      </c>
      <c r="AF18" s="130">
        <v>94.47236180904522</v>
      </c>
      <c r="AG18" s="34">
        <v>109</v>
      </c>
      <c r="AH18" s="34">
        <v>90</v>
      </c>
      <c r="AI18" s="34">
        <v>199</v>
      </c>
      <c r="AJ18" s="34">
        <v>83</v>
      </c>
      <c r="AK18" s="34">
        <v>78</v>
      </c>
      <c r="AL18" s="34">
        <v>161</v>
      </c>
      <c r="AM18" s="34">
        <v>17</v>
      </c>
      <c r="AN18" s="34">
        <v>10</v>
      </c>
      <c r="AO18" s="34">
        <v>27</v>
      </c>
      <c r="AP18" s="33">
        <v>100</v>
      </c>
      <c r="AQ18" s="33">
        <v>88</v>
      </c>
      <c r="AR18" s="34">
        <v>188</v>
      </c>
      <c r="AS18" s="130">
        <v>91.74311926605505</v>
      </c>
      <c r="AT18" s="130">
        <v>97.77777777777777</v>
      </c>
      <c r="AU18" s="130">
        <v>94.47236180904522</v>
      </c>
      <c r="AV18" s="85"/>
      <c r="AW18" s="85"/>
      <c r="AX18" s="81">
        <v>0</v>
      </c>
      <c r="AY18" s="85"/>
      <c r="AZ18" s="85"/>
      <c r="BA18" s="81">
        <v>0</v>
      </c>
      <c r="BB18" s="86"/>
      <c r="BC18" s="86"/>
      <c r="BD18" s="81">
        <v>0</v>
      </c>
      <c r="BE18" s="86">
        <v>0</v>
      </c>
      <c r="BF18" s="86">
        <v>0</v>
      </c>
      <c r="BG18" s="81">
        <v>0</v>
      </c>
      <c r="BH18" s="132" t="s">
        <v>86</v>
      </c>
      <c r="BI18" s="132" t="s">
        <v>86</v>
      </c>
      <c r="BJ18" s="132" t="s">
        <v>86</v>
      </c>
      <c r="BK18" s="86"/>
      <c r="BL18" s="86"/>
      <c r="BM18" s="81">
        <v>0</v>
      </c>
      <c r="BN18" s="86"/>
      <c r="BO18" s="86"/>
      <c r="BP18" s="81">
        <v>0</v>
      </c>
      <c r="BQ18" s="86"/>
      <c r="BR18" s="86"/>
      <c r="BS18" s="81">
        <v>0</v>
      </c>
      <c r="BT18" s="86">
        <v>0</v>
      </c>
      <c r="BU18" s="86">
        <v>0</v>
      </c>
      <c r="BV18" s="86">
        <v>0</v>
      </c>
      <c r="BW18" s="132" t="s">
        <v>86</v>
      </c>
      <c r="BX18" s="132" t="s">
        <v>86</v>
      </c>
      <c r="BY18" s="132" t="s">
        <v>86</v>
      </c>
      <c r="BZ18" s="81">
        <v>0</v>
      </c>
      <c r="CA18" s="81">
        <v>0</v>
      </c>
      <c r="CB18" s="81">
        <v>0</v>
      </c>
      <c r="CC18" s="81">
        <v>0</v>
      </c>
      <c r="CD18" s="81">
        <v>0</v>
      </c>
      <c r="CE18" s="81">
        <v>0</v>
      </c>
      <c r="CF18" s="81">
        <v>0</v>
      </c>
      <c r="CG18" s="81">
        <v>0</v>
      </c>
      <c r="CH18" s="81">
        <v>0</v>
      </c>
      <c r="CI18" s="86">
        <v>0</v>
      </c>
      <c r="CJ18" s="86">
        <v>0</v>
      </c>
      <c r="CK18" s="81">
        <v>0</v>
      </c>
      <c r="CL18" s="132" t="s">
        <v>86</v>
      </c>
      <c r="CM18" s="132" t="s">
        <v>86</v>
      </c>
      <c r="CN18" s="132" t="s">
        <v>86</v>
      </c>
      <c r="CO18" s="81"/>
      <c r="CP18" s="81"/>
      <c r="CQ18" s="81">
        <v>0</v>
      </c>
      <c r="CR18" s="81"/>
      <c r="CS18" s="81"/>
      <c r="CT18" s="97">
        <v>0</v>
      </c>
      <c r="CU18" s="82"/>
      <c r="CV18" s="82"/>
      <c r="CW18" s="81">
        <v>0</v>
      </c>
      <c r="CX18" s="86">
        <v>0</v>
      </c>
      <c r="CY18" s="86">
        <v>0</v>
      </c>
      <c r="CZ18" s="86">
        <v>0</v>
      </c>
      <c r="DA18" s="132" t="s">
        <v>86</v>
      </c>
      <c r="DB18" s="132" t="s">
        <v>86</v>
      </c>
      <c r="DC18" s="132" t="s">
        <v>86</v>
      </c>
      <c r="DD18" s="86"/>
      <c r="DE18" s="86"/>
      <c r="DF18" s="81">
        <v>0</v>
      </c>
      <c r="DG18" s="86"/>
      <c r="DH18" s="86"/>
      <c r="DI18" s="81">
        <v>0</v>
      </c>
      <c r="DJ18" s="82"/>
      <c r="DK18" s="82"/>
      <c r="DL18" s="82">
        <v>0</v>
      </c>
      <c r="DM18" s="86">
        <v>0</v>
      </c>
      <c r="DN18" s="86">
        <v>0</v>
      </c>
      <c r="DO18" s="81">
        <v>0</v>
      </c>
      <c r="DP18" s="132" t="s">
        <v>86</v>
      </c>
      <c r="DQ18" s="132" t="s">
        <v>86</v>
      </c>
      <c r="DR18" s="132" t="s">
        <v>86</v>
      </c>
      <c r="DS18" s="81">
        <v>0</v>
      </c>
      <c r="DT18" s="81">
        <v>0</v>
      </c>
      <c r="DU18" s="81">
        <v>0</v>
      </c>
      <c r="DV18" s="81">
        <v>0</v>
      </c>
      <c r="DW18" s="81">
        <v>0</v>
      </c>
      <c r="DX18" s="81">
        <v>0</v>
      </c>
      <c r="DY18" s="81">
        <v>0</v>
      </c>
      <c r="DZ18" s="81">
        <v>0</v>
      </c>
      <c r="EA18" s="81">
        <v>0</v>
      </c>
      <c r="EB18" s="86">
        <v>0</v>
      </c>
      <c r="EC18" s="86">
        <v>0</v>
      </c>
      <c r="ED18" s="81">
        <v>0</v>
      </c>
      <c r="EE18" s="132" t="s">
        <v>86</v>
      </c>
      <c r="EF18" s="132" t="s">
        <v>86</v>
      </c>
      <c r="EG18" s="132" t="s">
        <v>86</v>
      </c>
      <c r="EH18" s="34">
        <v>100</v>
      </c>
      <c r="EI18" s="34">
        <v>88</v>
      </c>
      <c r="EJ18" s="34">
        <v>188</v>
      </c>
      <c r="EK18" s="81"/>
      <c r="EL18" s="81"/>
      <c r="EM18" s="81">
        <v>0</v>
      </c>
      <c r="EN18" s="81"/>
      <c r="EO18" s="81"/>
      <c r="EP18" s="34">
        <v>19</v>
      </c>
      <c r="EQ18" s="132">
        <v>0</v>
      </c>
      <c r="ER18" s="132">
        <v>0</v>
      </c>
      <c r="ES18" s="132">
        <v>0</v>
      </c>
      <c r="ET18" s="132">
        <v>0</v>
      </c>
      <c r="EU18" s="132">
        <v>0</v>
      </c>
      <c r="EV18" s="131">
        <v>10.106382978723405</v>
      </c>
      <c r="EW18" s="81"/>
      <c r="EX18" s="81">
        <v>0</v>
      </c>
      <c r="EY18" s="81">
        <v>0</v>
      </c>
      <c r="EZ18" s="81"/>
      <c r="FA18" s="81"/>
      <c r="FB18" s="81">
        <v>0</v>
      </c>
      <c r="FC18" s="81"/>
      <c r="FD18" s="81"/>
      <c r="FE18" s="81">
        <v>0</v>
      </c>
      <c r="FF18" s="132"/>
      <c r="FG18" s="132"/>
      <c r="FH18" s="132"/>
      <c r="FI18" s="132"/>
      <c r="FJ18" s="132"/>
      <c r="FK18" s="132"/>
      <c r="FL18" s="81">
        <v>0</v>
      </c>
      <c r="FM18" s="81">
        <v>0</v>
      </c>
      <c r="FN18" s="81">
        <v>0</v>
      </c>
      <c r="FO18" s="81"/>
      <c r="FP18" s="81"/>
      <c r="FQ18" s="81">
        <v>0</v>
      </c>
      <c r="FR18" s="81"/>
      <c r="FS18" s="81"/>
      <c r="FT18" s="81">
        <v>0</v>
      </c>
      <c r="FU18" s="132"/>
      <c r="FV18" s="132"/>
      <c r="FW18" s="132"/>
      <c r="FX18" s="132"/>
      <c r="FY18" s="132"/>
      <c r="FZ18" s="132"/>
    </row>
    <row r="19" spans="1:182" s="16" customFormat="1" ht="30" customHeight="1">
      <c r="A19" s="4">
        <v>10</v>
      </c>
      <c r="B19" s="175" t="s">
        <v>40</v>
      </c>
      <c r="C19" s="33">
        <v>118</v>
      </c>
      <c r="D19" s="33">
        <v>66</v>
      </c>
      <c r="E19" s="127">
        <v>184</v>
      </c>
      <c r="F19" s="33">
        <v>112</v>
      </c>
      <c r="G19" s="33">
        <v>62</v>
      </c>
      <c r="H19" s="34">
        <v>174</v>
      </c>
      <c r="I19" s="33">
        <v>6</v>
      </c>
      <c r="J19" s="33">
        <v>4</v>
      </c>
      <c r="K19" s="37">
        <v>10</v>
      </c>
      <c r="L19" s="33">
        <v>118</v>
      </c>
      <c r="M19" s="33">
        <v>66</v>
      </c>
      <c r="N19" s="33">
        <v>184</v>
      </c>
      <c r="O19" s="128">
        <v>100</v>
      </c>
      <c r="P19" s="128">
        <v>100</v>
      </c>
      <c r="Q19" s="128">
        <v>100</v>
      </c>
      <c r="R19" s="33">
        <v>12</v>
      </c>
      <c r="S19" s="33">
        <v>6</v>
      </c>
      <c r="T19" s="34">
        <v>18</v>
      </c>
      <c r="U19" s="33">
        <v>6</v>
      </c>
      <c r="V19" s="33">
        <v>4</v>
      </c>
      <c r="W19" s="34">
        <v>10</v>
      </c>
      <c r="X19" s="33">
        <v>5</v>
      </c>
      <c r="Y19" s="33">
        <v>1</v>
      </c>
      <c r="Z19" s="34">
        <v>6</v>
      </c>
      <c r="AA19" s="33">
        <v>11</v>
      </c>
      <c r="AB19" s="33">
        <v>5</v>
      </c>
      <c r="AC19" s="33">
        <v>16</v>
      </c>
      <c r="AD19" s="130">
        <v>91.66666666666666</v>
      </c>
      <c r="AE19" s="130">
        <v>83.33333333333334</v>
      </c>
      <c r="AF19" s="130">
        <v>88.88888888888889</v>
      </c>
      <c r="AG19" s="34">
        <v>130</v>
      </c>
      <c r="AH19" s="34">
        <v>72</v>
      </c>
      <c r="AI19" s="34">
        <v>202</v>
      </c>
      <c r="AJ19" s="34">
        <v>118</v>
      </c>
      <c r="AK19" s="34">
        <v>66</v>
      </c>
      <c r="AL19" s="34">
        <v>184</v>
      </c>
      <c r="AM19" s="34">
        <v>11</v>
      </c>
      <c r="AN19" s="34">
        <v>5</v>
      </c>
      <c r="AO19" s="34">
        <v>16</v>
      </c>
      <c r="AP19" s="33">
        <v>129</v>
      </c>
      <c r="AQ19" s="33">
        <v>71</v>
      </c>
      <c r="AR19" s="34">
        <v>200</v>
      </c>
      <c r="AS19" s="130">
        <v>99.23076923076923</v>
      </c>
      <c r="AT19" s="130">
        <v>98.61111111111111</v>
      </c>
      <c r="AU19" s="130">
        <v>99.00990099009901</v>
      </c>
      <c r="AV19" s="37">
        <v>4</v>
      </c>
      <c r="AW19" s="37">
        <v>6</v>
      </c>
      <c r="AX19" s="34">
        <v>10</v>
      </c>
      <c r="AY19" s="37">
        <v>4</v>
      </c>
      <c r="AZ19" s="37">
        <v>5</v>
      </c>
      <c r="BA19" s="34">
        <v>9</v>
      </c>
      <c r="BB19" s="82"/>
      <c r="BC19" s="82"/>
      <c r="BD19" s="81">
        <v>0</v>
      </c>
      <c r="BE19" s="33">
        <v>4</v>
      </c>
      <c r="BF19" s="33">
        <v>5</v>
      </c>
      <c r="BG19" s="34">
        <v>9</v>
      </c>
      <c r="BH19" s="130">
        <v>100</v>
      </c>
      <c r="BI19" s="130">
        <v>83.33333333333334</v>
      </c>
      <c r="BJ19" s="130">
        <v>90</v>
      </c>
      <c r="BK19" s="86"/>
      <c r="BL19" s="86"/>
      <c r="BM19" s="81">
        <v>0</v>
      </c>
      <c r="BN19" s="86"/>
      <c r="BO19" s="86"/>
      <c r="BP19" s="81">
        <v>0</v>
      </c>
      <c r="BQ19" s="86"/>
      <c r="BR19" s="86"/>
      <c r="BS19" s="81">
        <v>0</v>
      </c>
      <c r="BT19" s="86">
        <v>0</v>
      </c>
      <c r="BU19" s="86">
        <v>0</v>
      </c>
      <c r="BV19" s="86">
        <v>0</v>
      </c>
      <c r="BW19" s="132" t="s">
        <v>86</v>
      </c>
      <c r="BX19" s="132" t="s">
        <v>86</v>
      </c>
      <c r="BY19" s="132" t="s">
        <v>86</v>
      </c>
      <c r="BZ19" s="34">
        <v>4</v>
      </c>
      <c r="CA19" s="34">
        <v>6</v>
      </c>
      <c r="CB19" s="34">
        <v>10</v>
      </c>
      <c r="CC19" s="34">
        <v>4</v>
      </c>
      <c r="CD19" s="34">
        <v>5</v>
      </c>
      <c r="CE19" s="34">
        <v>9</v>
      </c>
      <c r="CF19" s="81">
        <v>0</v>
      </c>
      <c r="CG19" s="81">
        <v>0</v>
      </c>
      <c r="CH19" s="81">
        <v>0</v>
      </c>
      <c r="CI19" s="33">
        <v>4</v>
      </c>
      <c r="CJ19" s="33">
        <v>5</v>
      </c>
      <c r="CK19" s="34">
        <v>9</v>
      </c>
      <c r="CL19" s="130">
        <v>100</v>
      </c>
      <c r="CM19" s="130">
        <v>83.33333333333334</v>
      </c>
      <c r="CN19" s="130">
        <v>90</v>
      </c>
      <c r="CO19" s="34">
        <v>62</v>
      </c>
      <c r="CP19" s="34">
        <v>39</v>
      </c>
      <c r="CQ19" s="34">
        <v>101</v>
      </c>
      <c r="CR19" s="34">
        <v>58</v>
      </c>
      <c r="CS19" s="34">
        <v>36</v>
      </c>
      <c r="CT19" s="38">
        <v>94</v>
      </c>
      <c r="CU19" s="36">
        <v>4</v>
      </c>
      <c r="CV19" s="36">
        <v>3</v>
      </c>
      <c r="CW19" s="34">
        <v>7</v>
      </c>
      <c r="CX19" s="33">
        <v>62</v>
      </c>
      <c r="CY19" s="33">
        <v>39</v>
      </c>
      <c r="CZ19" s="33">
        <v>101</v>
      </c>
      <c r="DA19" s="130">
        <v>100</v>
      </c>
      <c r="DB19" s="130">
        <v>100</v>
      </c>
      <c r="DC19" s="130">
        <v>100</v>
      </c>
      <c r="DD19" s="33">
        <v>3</v>
      </c>
      <c r="DE19" s="33">
        <v>1</v>
      </c>
      <c r="DF19" s="34">
        <v>4</v>
      </c>
      <c r="DG19" s="33">
        <v>3</v>
      </c>
      <c r="DH19" s="33">
        <v>1</v>
      </c>
      <c r="DI19" s="34">
        <v>4</v>
      </c>
      <c r="DJ19" s="82"/>
      <c r="DK19" s="82"/>
      <c r="DL19" s="82">
        <v>0</v>
      </c>
      <c r="DM19" s="33">
        <v>3</v>
      </c>
      <c r="DN19" s="33">
        <v>1</v>
      </c>
      <c r="DO19" s="34">
        <v>4</v>
      </c>
      <c r="DP19" s="130">
        <v>100</v>
      </c>
      <c r="DQ19" s="130">
        <v>100</v>
      </c>
      <c r="DR19" s="130">
        <v>100</v>
      </c>
      <c r="DS19" s="34">
        <v>65</v>
      </c>
      <c r="DT19" s="34">
        <v>40</v>
      </c>
      <c r="DU19" s="34">
        <v>105</v>
      </c>
      <c r="DV19" s="34">
        <v>61</v>
      </c>
      <c r="DW19" s="34">
        <v>37</v>
      </c>
      <c r="DX19" s="34">
        <v>98</v>
      </c>
      <c r="DY19" s="34">
        <v>4</v>
      </c>
      <c r="DZ19" s="34">
        <v>3</v>
      </c>
      <c r="EA19" s="34">
        <v>7</v>
      </c>
      <c r="EB19" s="33">
        <v>65</v>
      </c>
      <c r="EC19" s="33">
        <v>40</v>
      </c>
      <c r="ED19" s="34">
        <v>105</v>
      </c>
      <c r="EE19" s="130">
        <v>100</v>
      </c>
      <c r="EF19" s="130">
        <v>100</v>
      </c>
      <c r="EG19" s="130">
        <v>100</v>
      </c>
      <c r="EH19" s="34">
        <v>129</v>
      </c>
      <c r="EI19" s="34">
        <v>71</v>
      </c>
      <c r="EJ19" s="34">
        <v>200</v>
      </c>
      <c r="EK19" s="81"/>
      <c r="EL19" s="81"/>
      <c r="EM19" s="81">
        <v>0</v>
      </c>
      <c r="EN19" s="34">
        <v>62</v>
      </c>
      <c r="EO19" s="34">
        <v>41</v>
      </c>
      <c r="EP19" s="34">
        <v>103</v>
      </c>
      <c r="EQ19" s="132">
        <v>0</v>
      </c>
      <c r="ER19" s="132">
        <v>0</v>
      </c>
      <c r="ES19" s="132">
        <v>0</v>
      </c>
      <c r="ET19" s="131">
        <v>48.06201550387597</v>
      </c>
      <c r="EU19" s="131">
        <v>57.74647887323944</v>
      </c>
      <c r="EV19" s="131">
        <v>51.5</v>
      </c>
      <c r="EW19" s="34">
        <v>4</v>
      </c>
      <c r="EX19" s="34">
        <v>5</v>
      </c>
      <c r="EY19" s="34">
        <v>9</v>
      </c>
      <c r="EZ19" s="81"/>
      <c r="FA19" s="81"/>
      <c r="FB19" s="81">
        <v>0</v>
      </c>
      <c r="FC19" s="81"/>
      <c r="FD19" s="81"/>
      <c r="FE19" s="81">
        <v>0</v>
      </c>
      <c r="FF19" s="132">
        <v>0</v>
      </c>
      <c r="FG19" s="132">
        <v>0</v>
      </c>
      <c r="FH19" s="132">
        <v>0</v>
      </c>
      <c r="FI19" s="132">
        <v>0</v>
      </c>
      <c r="FJ19" s="132">
        <v>0</v>
      </c>
      <c r="FK19" s="132">
        <v>0</v>
      </c>
      <c r="FL19" s="34">
        <v>65</v>
      </c>
      <c r="FM19" s="34">
        <v>40</v>
      </c>
      <c r="FN19" s="34">
        <v>105</v>
      </c>
      <c r="FO19" s="81"/>
      <c r="FP19" s="81"/>
      <c r="FQ19" s="81">
        <v>0</v>
      </c>
      <c r="FR19" s="34">
        <v>37</v>
      </c>
      <c r="FS19" s="34">
        <v>30</v>
      </c>
      <c r="FT19" s="34">
        <v>67</v>
      </c>
      <c r="FU19" s="132">
        <v>0</v>
      </c>
      <c r="FV19" s="132">
        <v>0</v>
      </c>
      <c r="FW19" s="132">
        <v>0</v>
      </c>
      <c r="FX19" s="131">
        <v>56.92307692307692</v>
      </c>
      <c r="FY19" s="131">
        <v>75</v>
      </c>
      <c r="FZ19" s="131">
        <v>63.80952380952381</v>
      </c>
    </row>
    <row r="20" spans="1:182" s="16" customFormat="1" ht="30" customHeight="1">
      <c r="A20" s="4">
        <v>11</v>
      </c>
      <c r="B20" s="176" t="s">
        <v>41</v>
      </c>
      <c r="C20" s="33">
        <v>5931</v>
      </c>
      <c r="D20" s="33">
        <v>6596</v>
      </c>
      <c r="E20" s="127">
        <v>12527</v>
      </c>
      <c r="F20" s="33">
        <v>4765</v>
      </c>
      <c r="G20" s="33">
        <v>5539</v>
      </c>
      <c r="H20" s="34">
        <v>10304</v>
      </c>
      <c r="I20" s="33">
        <v>468</v>
      </c>
      <c r="J20" s="33">
        <v>530</v>
      </c>
      <c r="K20" s="37">
        <v>998</v>
      </c>
      <c r="L20" s="33">
        <v>5233</v>
      </c>
      <c r="M20" s="33">
        <v>6069</v>
      </c>
      <c r="N20" s="33">
        <v>11302</v>
      </c>
      <c r="O20" s="128">
        <v>88.23132692631934</v>
      </c>
      <c r="P20" s="128">
        <v>92.0103092783505</v>
      </c>
      <c r="Q20" s="128">
        <v>90.22112237566856</v>
      </c>
      <c r="R20" s="33">
        <v>662</v>
      </c>
      <c r="S20" s="33">
        <v>573</v>
      </c>
      <c r="T20" s="34">
        <v>1235</v>
      </c>
      <c r="U20" s="33">
        <v>195</v>
      </c>
      <c r="V20" s="33">
        <v>188</v>
      </c>
      <c r="W20" s="34">
        <v>383</v>
      </c>
      <c r="X20" s="36">
        <v>5</v>
      </c>
      <c r="Y20" s="33">
        <v>1</v>
      </c>
      <c r="Z20" s="34">
        <v>6</v>
      </c>
      <c r="AA20" s="33">
        <v>200</v>
      </c>
      <c r="AB20" s="33">
        <v>189</v>
      </c>
      <c r="AC20" s="33">
        <v>389</v>
      </c>
      <c r="AD20" s="130">
        <v>30.211480362537763</v>
      </c>
      <c r="AE20" s="130">
        <v>32.98429319371728</v>
      </c>
      <c r="AF20" s="130">
        <v>31.497975708502025</v>
      </c>
      <c r="AG20" s="34">
        <v>6593</v>
      </c>
      <c r="AH20" s="34">
        <v>7169</v>
      </c>
      <c r="AI20" s="34">
        <v>13762</v>
      </c>
      <c r="AJ20" s="34">
        <v>4960</v>
      </c>
      <c r="AK20" s="34">
        <v>5727</v>
      </c>
      <c r="AL20" s="34">
        <v>10687</v>
      </c>
      <c r="AM20" s="34">
        <v>473</v>
      </c>
      <c r="AN20" s="34">
        <v>531</v>
      </c>
      <c r="AO20" s="34">
        <v>1004</v>
      </c>
      <c r="AP20" s="33">
        <v>5433</v>
      </c>
      <c r="AQ20" s="33">
        <v>6258</v>
      </c>
      <c r="AR20" s="34">
        <v>11691</v>
      </c>
      <c r="AS20" s="130">
        <v>82.40558167753677</v>
      </c>
      <c r="AT20" s="130">
        <v>87.29250941553912</v>
      </c>
      <c r="AU20" s="130">
        <v>84.95131521581165</v>
      </c>
      <c r="AV20" s="37">
        <v>40</v>
      </c>
      <c r="AW20" s="37">
        <v>71</v>
      </c>
      <c r="AX20" s="34">
        <v>111</v>
      </c>
      <c r="AY20" s="34">
        <v>31</v>
      </c>
      <c r="AZ20" s="34">
        <v>53</v>
      </c>
      <c r="BA20" s="34">
        <v>84</v>
      </c>
      <c r="BB20" s="36">
        <v>3</v>
      </c>
      <c r="BC20" s="36">
        <v>10</v>
      </c>
      <c r="BD20" s="34">
        <v>13</v>
      </c>
      <c r="BE20" s="33">
        <v>34</v>
      </c>
      <c r="BF20" s="33">
        <v>63</v>
      </c>
      <c r="BG20" s="34">
        <v>97</v>
      </c>
      <c r="BH20" s="130">
        <v>85</v>
      </c>
      <c r="BI20" s="130">
        <v>88.73239436619718</v>
      </c>
      <c r="BJ20" s="130">
        <v>87.38738738738738</v>
      </c>
      <c r="BK20" s="33">
        <v>6</v>
      </c>
      <c r="BL20" s="33">
        <v>10</v>
      </c>
      <c r="BM20" s="34">
        <v>16</v>
      </c>
      <c r="BN20" s="33">
        <v>4</v>
      </c>
      <c r="BO20" s="33">
        <v>4</v>
      </c>
      <c r="BP20" s="34">
        <v>8</v>
      </c>
      <c r="BQ20" s="86">
        <v>0</v>
      </c>
      <c r="BR20" s="86">
        <v>0</v>
      </c>
      <c r="BS20" s="81">
        <v>0</v>
      </c>
      <c r="BT20" s="33">
        <v>4</v>
      </c>
      <c r="BU20" s="33">
        <v>4</v>
      </c>
      <c r="BV20" s="33">
        <v>8</v>
      </c>
      <c r="BW20" s="130">
        <v>66.66666666666666</v>
      </c>
      <c r="BX20" s="130">
        <v>40</v>
      </c>
      <c r="BY20" s="130">
        <v>50</v>
      </c>
      <c r="BZ20" s="34">
        <v>46</v>
      </c>
      <c r="CA20" s="34">
        <v>81</v>
      </c>
      <c r="CB20" s="34">
        <v>127</v>
      </c>
      <c r="CC20" s="34">
        <v>35</v>
      </c>
      <c r="CD20" s="34">
        <v>57</v>
      </c>
      <c r="CE20" s="34">
        <v>92</v>
      </c>
      <c r="CF20" s="34">
        <v>3</v>
      </c>
      <c r="CG20" s="34">
        <v>10</v>
      </c>
      <c r="CH20" s="34">
        <v>13</v>
      </c>
      <c r="CI20" s="33">
        <v>38</v>
      </c>
      <c r="CJ20" s="33">
        <v>67</v>
      </c>
      <c r="CK20" s="34">
        <v>105</v>
      </c>
      <c r="CL20" s="130">
        <v>82.6086956521739</v>
      </c>
      <c r="CM20" s="130">
        <v>82.71604938271605</v>
      </c>
      <c r="CN20" s="130">
        <v>82.67716535433071</v>
      </c>
      <c r="CO20" s="33">
        <v>367</v>
      </c>
      <c r="CP20" s="33">
        <v>433</v>
      </c>
      <c r="CQ20" s="34">
        <v>800</v>
      </c>
      <c r="CR20" s="33">
        <v>278</v>
      </c>
      <c r="CS20" s="33">
        <v>359</v>
      </c>
      <c r="CT20" s="38">
        <v>637</v>
      </c>
      <c r="CU20" s="33">
        <v>36</v>
      </c>
      <c r="CV20" s="33">
        <v>35</v>
      </c>
      <c r="CW20" s="34">
        <v>71</v>
      </c>
      <c r="CX20" s="33">
        <v>314</v>
      </c>
      <c r="CY20" s="33">
        <v>394</v>
      </c>
      <c r="CZ20" s="33">
        <v>708</v>
      </c>
      <c r="DA20" s="130">
        <v>85.55858310626702</v>
      </c>
      <c r="DB20" s="130">
        <v>90.99307159353349</v>
      </c>
      <c r="DC20" s="130">
        <v>88.5</v>
      </c>
      <c r="DD20" s="33">
        <v>48</v>
      </c>
      <c r="DE20" s="33">
        <v>44</v>
      </c>
      <c r="DF20" s="34">
        <v>92</v>
      </c>
      <c r="DG20" s="33">
        <v>10</v>
      </c>
      <c r="DH20" s="33">
        <v>9</v>
      </c>
      <c r="DI20" s="34">
        <v>19</v>
      </c>
      <c r="DJ20" s="86">
        <v>0</v>
      </c>
      <c r="DK20" s="86">
        <v>0</v>
      </c>
      <c r="DL20" s="82">
        <v>0</v>
      </c>
      <c r="DM20" s="33">
        <v>10</v>
      </c>
      <c r="DN20" s="33">
        <v>9</v>
      </c>
      <c r="DO20" s="34">
        <v>19</v>
      </c>
      <c r="DP20" s="130">
        <v>20.833333333333336</v>
      </c>
      <c r="DQ20" s="130">
        <v>20.454545454545457</v>
      </c>
      <c r="DR20" s="130">
        <v>20.652173913043477</v>
      </c>
      <c r="DS20" s="34">
        <v>415</v>
      </c>
      <c r="DT20" s="34">
        <v>477</v>
      </c>
      <c r="DU20" s="34">
        <v>892</v>
      </c>
      <c r="DV20" s="34">
        <v>288</v>
      </c>
      <c r="DW20" s="34">
        <v>368</v>
      </c>
      <c r="DX20" s="34">
        <v>656</v>
      </c>
      <c r="DY20" s="34">
        <v>36</v>
      </c>
      <c r="DZ20" s="34">
        <v>35</v>
      </c>
      <c r="EA20" s="34">
        <v>71</v>
      </c>
      <c r="EB20" s="33">
        <v>324</v>
      </c>
      <c r="EC20" s="33">
        <v>403</v>
      </c>
      <c r="ED20" s="34">
        <v>727</v>
      </c>
      <c r="EE20" s="130">
        <v>78.07228915662651</v>
      </c>
      <c r="EF20" s="130">
        <v>84.48637316561845</v>
      </c>
      <c r="EG20" s="130">
        <v>81.50224215246637</v>
      </c>
      <c r="EH20" s="34">
        <v>5433</v>
      </c>
      <c r="EI20" s="34">
        <v>6258</v>
      </c>
      <c r="EJ20" s="34">
        <v>11691</v>
      </c>
      <c r="EK20" s="34">
        <v>327</v>
      </c>
      <c r="EL20" s="34">
        <v>549</v>
      </c>
      <c r="EM20" s="34">
        <v>876</v>
      </c>
      <c r="EN20" s="34">
        <v>1760</v>
      </c>
      <c r="EO20" s="34">
        <v>2284</v>
      </c>
      <c r="EP20" s="34">
        <v>4044</v>
      </c>
      <c r="EQ20" s="131">
        <v>6.018774157923799</v>
      </c>
      <c r="ER20" s="131">
        <v>8.772770853307767</v>
      </c>
      <c r="ES20" s="131">
        <v>7.492943289710033</v>
      </c>
      <c r="ET20" s="131">
        <v>32.39462543714338</v>
      </c>
      <c r="EU20" s="131">
        <v>36.49728347714925</v>
      </c>
      <c r="EV20" s="131">
        <v>34.590710803181935</v>
      </c>
      <c r="EW20" s="34">
        <v>38</v>
      </c>
      <c r="EX20" s="34">
        <v>67</v>
      </c>
      <c r="EY20" s="34">
        <v>105</v>
      </c>
      <c r="EZ20" s="34">
        <v>1</v>
      </c>
      <c r="FA20" s="34">
        <v>3</v>
      </c>
      <c r="FB20" s="34">
        <v>4</v>
      </c>
      <c r="FC20" s="34">
        <v>11</v>
      </c>
      <c r="FD20" s="34">
        <v>22</v>
      </c>
      <c r="FE20" s="34">
        <v>33</v>
      </c>
      <c r="FF20" s="131">
        <v>2.6315789473684212</v>
      </c>
      <c r="FG20" s="131">
        <v>4.477611940298507</v>
      </c>
      <c r="FH20" s="131">
        <v>3.8095238095238093</v>
      </c>
      <c r="FI20" s="131">
        <v>28.94736842105263</v>
      </c>
      <c r="FJ20" s="131">
        <v>32.83582089552239</v>
      </c>
      <c r="FK20" s="131">
        <v>31.428571428571427</v>
      </c>
      <c r="FL20" s="34">
        <v>324</v>
      </c>
      <c r="FM20" s="34">
        <v>403</v>
      </c>
      <c r="FN20" s="34">
        <v>727</v>
      </c>
      <c r="FO20" s="34">
        <v>11</v>
      </c>
      <c r="FP20" s="34">
        <v>17</v>
      </c>
      <c r="FQ20" s="34">
        <v>28</v>
      </c>
      <c r="FR20" s="34">
        <v>97</v>
      </c>
      <c r="FS20" s="34">
        <v>125</v>
      </c>
      <c r="FT20" s="34">
        <v>222</v>
      </c>
      <c r="FU20" s="131">
        <v>3.3950617283950617</v>
      </c>
      <c r="FV20" s="131">
        <v>4.218362282878411</v>
      </c>
      <c r="FW20" s="131">
        <v>3.851444291609354</v>
      </c>
      <c r="FX20" s="131">
        <v>29.93827160493827</v>
      </c>
      <c r="FY20" s="131">
        <v>31.017369727047143</v>
      </c>
      <c r="FZ20" s="131">
        <v>30.536451169188446</v>
      </c>
    </row>
    <row r="21" spans="1:182" s="16" customFormat="1" ht="29.25" customHeight="1">
      <c r="A21" s="4">
        <v>12</v>
      </c>
      <c r="B21" s="175" t="s">
        <v>80</v>
      </c>
      <c r="C21" s="33">
        <v>219919</v>
      </c>
      <c r="D21" s="33">
        <v>161585</v>
      </c>
      <c r="E21" s="127">
        <v>381504</v>
      </c>
      <c r="F21" s="33">
        <v>185718</v>
      </c>
      <c r="G21" s="33">
        <v>147793</v>
      </c>
      <c r="H21" s="34">
        <v>333511</v>
      </c>
      <c r="I21" s="33">
        <v>7634</v>
      </c>
      <c r="J21" s="33">
        <v>3741</v>
      </c>
      <c r="K21" s="37">
        <v>11375</v>
      </c>
      <c r="L21" s="33">
        <v>193352</v>
      </c>
      <c r="M21" s="33">
        <v>151534</v>
      </c>
      <c r="N21" s="33">
        <v>344886</v>
      </c>
      <c r="O21" s="128">
        <v>87.9196431413384</v>
      </c>
      <c r="P21" s="128">
        <v>93.77974440696846</v>
      </c>
      <c r="Q21" s="128">
        <v>90.40167337695017</v>
      </c>
      <c r="R21" s="33">
        <v>25006</v>
      </c>
      <c r="S21" s="33">
        <v>7631</v>
      </c>
      <c r="T21" s="34">
        <v>32637</v>
      </c>
      <c r="U21" s="33">
        <v>15558</v>
      </c>
      <c r="V21" s="33">
        <v>5684</v>
      </c>
      <c r="W21" s="34">
        <v>21242</v>
      </c>
      <c r="X21" s="33">
        <v>2192</v>
      </c>
      <c r="Y21" s="36">
        <v>558</v>
      </c>
      <c r="Z21" s="34">
        <v>2750</v>
      </c>
      <c r="AA21" s="33">
        <v>17750</v>
      </c>
      <c r="AB21" s="33">
        <v>6242</v>
      </c>
      <c r="AC21" s="33">
        <v>23992</v>
      </c>
      <c r="AD21" s="130">
        <v>70.98296408861873</v>
      </c>
      <c r="AE21" s="130">
        <v>81.79792949809985</v>
      </c>
      <c r="AF21" s="130">
        <v>73.51165854704783</v>
      </c>
      <c r="AG21" s="34">
        <v>244925</v>
      </c>
      <c r="AH21" s="34">
        <v>169216</v>
      </c>
      <c r="AI21" s="34">
        <v>414141</v>
      </c>
      <c r="AJ21" s="34">
        <v>201276</v>
      </c>
      <c r="AK21" s="34">
        <v>153477</v>
      </c>
      <c r="AL21" s="34">
        <v>354753</v>
      </c>
      <c r="AM21" s="34">
        <v>9826</v>
      </c>
      <c r="AN21" s="34">
        <v>4299</v>
      </c>
      <c r="AO21" s="34">
        <v>14125</v>
      </c>
      <c r="AP21" s="33">
        <v>211102</v>
      </c>
      <c r="AQ21" s="33">
        <v>157776</v>
      </c>
      <c r="AR21" s="34">
        <v>368878</v>
      </c>
      <c r="AS21" s="130">
        <v>86.19046646932735</v>
      </c>
      <c r="AT21" s="130">
        <v>93.2394099848714</v>
      </c>
      <c r="AU21" s="130">
        <v>89.07063053404516</v>
      </c>
      <c r="AV21" s="33">
        <v>16505</v>
      </c>
      <c r="AW21" s="33">
        <v>11860</v>
      </c>
      <c r="AX21" s="34">
        <v>28365</v>
      </c>
      <c r="AY21" s="33">
        <v>13258</v>
      </c>
      <c r="AZ21" s="33">
        <v>10514</v>
      </c>
      <c r="BA21" s="34">
        <v>23772</v>
      </c>
      <c r="BB21" s="33">
        <v>773</v>
      </c>
      <c r="BC21" s="33">
        <v>406</v>
      </c>
      <c r="BD21" s="34">
        <v>1179</v>
      </c>
      <c r="BE21" s="33">
        <v>14031</v>
      </c>
      <c r="BF21" s="33">
        <v>10920</v>
      </c>
      <c r="BG21" s="34">
        <v>24951</v>
      </c>
      <c r="BH21" s="130">
        <v>85.01060284762193</v>
      </c>
      <c r="BI21" s="130">
        <v>92.0741989881956</v>
      </c>
      <c r="BJ21" s="130">
        <v>87.96404019037546</v>
      </c>
      <c r="BK21" s="33">
        <v>2710</v>
      </c>
      <c r="BL21" s="33">
        <v>741</v>
      </c>
      <c r="BM21" s="34">
        <v>3451</v>
      </c>
      <c r="BN21" s="33">
        <v>1563</v>
      </c>
      <c r="BO21" s="33">
        <v>510</v>
      </c>
      <c r="BP21" s="34">
        <v>2073</v>
      </c>
      <c r="BQ21" s="33">
        <v>270</v>
      </c>
      <c r="BR21" s="33">
        <v>82</v>
      </c>
      <c r="BS21" s="34">
        <v>352</v>
      </c>
      <c r="BT21" s="33">
        <v>1833</v>
      </c>
      <c r="BU21" s="33">
        <v>592</v>
      </c>
      <c r="BV21" s="33">
        <v>2425</v>
      </c>
      <c r="BW21" s="130">
        <v>67.63837638376384</v>
      </c>
      <c r="BX21" s="130">
        <v>79.89203778677462</v>
      </c>
      <c r="BY21" s="130">
        <v>70.2694871051869</v>
      </c>
      <c r="BZ21" s="34">
        <v>19215</v>
      </c>
      <c r="CA21" s="34">
        <v>12601</v>
      </c>
      <c r="CB21" s="34">
        <v>31816</v>
      </c>
      <c r="CC21" s="34">
        <v>14821</v>
      </c>
      <c r="CD21" s="34">
        <v>11024</v>
      </c>
      <c r="CE21" s="34">
        <v>25845</v>
      </c>
      <c r="CF21" s="34">
        <v>1043</v>
      </c>
      <c r="CG21" s="34">
        <v>488</v>
      </c>
      <c r="CH21" s="34">
        <v>1531</v>
      </c>
      <c r="CI21" s="33">
        <v>15864</v>
      </c>
      <c r="CJ21" s="33">
        <v>11512</v>
      </c>
      <c r="CK21" s="34">
        <v>27376</v>
      </c>
      <c r="CL21" s="130">
        <v>82.56049960967994</v>
      </c>
      <c r="CM21" s="130">
        <v>91.35782874375049</v>
      </c>
      <c r="CN21" s="130">
        <v>86.04475735479005</v>
      </c>
      <c r="CO21" s="33">
        <v>26278</v>
      </c>
      <c r="CP21" s="33">
        <v>20919</v>
      </c>
      <c r="CQ21" s="34">
        <v>47197</v>
      </c>
      <c r="CR21" s="33">
        <v>21479</v>
      </c>
      <c r="CS21" s="33">
        <v>18613</v>
      </c>
      <c r="CT21" s="38">
        <v>40092</v>
      </c>
      <c r="CU21" s="33">
        <v>1084</v>
      </c>
      <c r="CV21" s="33">
        <v>632</v>
      </c>
      <c r="CW21" s="34">
        <v>1716</v>
      </c>
      <c r="CX21" s="33">
        <v>22563</v>
      </c>
      <c r="CY21" s="33">
        <v>19245</v>
      </c>
      <c r="CZ21" s="33">
        <v>41808</v>
      </c>
      <c r="DA21" s="130">
        <v>85.86269883552782</v>
      </c>
      <c r="DB21" s="130">
        <v>91.99770543525025</v>
      </c>
      <c r="DC21" s="130">
        <v>88.58190139203764</v>
      </c>
      <c r="DD21" s="33">
        <v>1467</v>
      </c>
      <c r="DE21" s="33">
        <v>412</v>
      </c>
      <c r="DF21" s="34">
        <v>1879</v>
      </c>
      <c r="DG21" s="33">
        <v>835</v>
      </c>
      <c r="DH21" s="33">
        <v>257</v>
      </c>
      <c r="DI21" s="34">
        <v>1092</v>
      </c>
      <c r="DJ21" s="36">
        <v>141</v>
      </c>
      <c r="DK21" s="36">
        <v>33</v>
      </c>
      <c r="DL21" s="36">
        <v>174</v>
      </c>
      <c r="DM21" s="33">
        <v>976</v>
      </c>
      <c r="DN21" s="33">
        <v>290</v>
      </c>
      <c r="DO21" s="34">
        <v>1266</v>
      </c>
      <c r="DP21" s="130">
        <v>66.5303340149966</v>
      </c>
      <c r="DQ21" s="130">
        <v>70.3883495145631</v>
      </c>
      <c r="DR21" s="130">
        <v>67.37626397019692</v>
      </c>
      <c r="DS21" s="34">
        <v>27745</v>
      </c>
      <c r="DT21" s="34">
        <v>21331</v>
      </c>
      <c r="DU21" s="34">
        <v>49076</v>
      </c>
      <c r="DV21" s="34">
        <v>22314</v>
      </c>
      <c r="DW21" s="34">
        <v>18870</v>
      </c>
      <c r="DX21" s="34">
        <v>41184</v>
      </c>
      <c r="DY21" s="34">
        <v>1225</v>
      </c>
      <c r="DZ21" s="34">
        <v>665</v>
      </c>
      <c r="EA21" s="34">
        <v>1890</v>
      </c>
      <c r="EB21" s="33">
        <v>23539</v>
      </c>
      <c r="EC21" s="33">
        <v>19535</v>
      </c>
      <c r="ED21" s="34">
        <v>43074</v>
      </c>
      <c r="EE21" s="130">
        <v>84.84051180392864</v>
      </c>
      <c r="EF21" s="130">
        <v>91.58032909849516</v>
      </c>
      <c r="EG21" s="130">
        <v>87.76998940418942</v>
      </c>
      <c r="EH21" s="34">
        <v>211102</v>
      </c>
      <c r="EI21" s="34">
        <v>157776</v>
      </c>
      <c r="EJ21" s="34">
        <v>368878</v>
      </c>
      <c r="EK21" s="81"/>
      <c r="EL21" s="81"/>
      <c r="EM21" s="81"/>
      <c r="EN21" s="81"/>
      <c r="EO21" s="81"/>
      <c r="EP21" s="81"/>
      <c r="EQ21" s="132">
        <v>0</v>
      </c>
      <c r="ER21" s="132">
        <v>0</v>
      </c>
      <c r="ES21" s="132">
        <v>0</v>
      </c>
      <c r="ET21" s="132">
        <v>0</v>
      </c>
      <c r="EU21" s="132">
        <v>0</v>
      </c>
      <c r="EV21" s="132">
        <v>0</v>
      </c>
      <c r="EW21" s="34">
        <v>15864</v>
      </c>
      <c r="EX21" s="34">
        <v>11512</v>
      </c>
      <c r="EY21" s="34">
        <v>27376</v>
      </c>
      <c r="EZ21" s="81"/>
      <c r="FA21" s="81"/>
      <c r="FB21" s="81">
        <v>0</v>
      </c>
      <c r="FC21" s="81"/>
      <c r="FD21" s="81"/>
      <c r="FE21" s="81">
        <v>0</v>
      </c>
      <c r="FF21" s="132">
        <v>0</v>
      </c>
      <c r="FG21" s="132">
        <v>0</v>
      </c>
      <c r="FH21" s="132">
        <v>0</v>
      </c>
      <c r="FI21" s="132">
        <v>0</v>
      </c>
      <c r="FJ21" s="132">
        <v>0</v>
      </c>
      <c r="FK21" s="132">
        <v>0</v>
      </c>
      <c r="FL21" s="34">
        <v>23539</v>
      </c>
      <c r="FM21" s="34">
        <v>19535</v>
      </c>
      <c r="FN21" s="34">
        <v>43074</v>
      </c>
      <c r="FO21" s="81"/>
      <c r="FP21" s="81"/>
      <c r="FQ21" s="81">
        <v>0</v>
      </c>
      <c r="FR21" s="81"/>
      <c r="FS21" s="81"/>
      <c r="FT21" s="81">
        <v>0</v>
      </c>
      <c r="FU21" s="132"/>
      <c r="FV21" s="132"/>
      <c r="FW21" s="132"/>
      <c r="FX21" s="132"/>
      <c r="FY21" s="132"/>
      <c r="FZ21" s="132"/>
    </row>
    <row r="22" spans="1:182" s="77" customFormat="1" ht="28.5">
      <c r="A22" s="70">
        <v>13</v>
      </c>
      <c r="B22" s="217" t="s">
        <v>42</v>
      </c>
      <c r="C22" s="198">
        <v>151837</v>
      </c>
      <c r="D22" s="198">
        <v>119141</v>
      </c>
      <c r="E22" s="199">
        <f>C22+D22</f>
        <v>270978</v>
      </c>
      <c r="F22" s="198">
        <v>97221</v>
      </c>
      <c r="G22" s="198">
        <v>97176</v>
      </c>
      <c r="H22" s="200">
        <f>F22+G22</f>
        <v>194397</v>
      </c>
      <c r="I22" s="78">
        <v>17609</v>
      </c>
      <c r="J22" s="78">
        <v>8484</v>
      </c>
      <c r="K22" s="201">
        <f>I22+J22</f>
        <v>26093</v>
      </c>
      <c r="L22" s="198">
        <f>SUM(F22,I22)</f>
        <v>114830</v>
      </c>
      <c r="M22" s="198">
        <f>SUM(G22,J22)</f>
        <v>105660</v>
      </c>
      <c r="N22" s="198">
        <f>SUM(H22,K22)</f>
        <v>220490</v>
      </c>
      <c r="O22" s="128">
        <f>L22/C22*100</f>
        <v>75.62715280201795</v>
      </c>
      <c r="P22" s="128">
        <f>M22/D22*100</f>
        <v>88.68483561494364</v>
      </c>
      <c r="Q22" s="128">
        <f>N22/E22*100</f>
        <v>81.36822915513436</v>
      </c>
      <c r="R22" s="198">
        <v>5013</v>
      </c>
      <c r="S22" s="198">
        <v>1303</v>
      </c>
      <c r="T22" s="200">
        <f>R22+S22</f>
        <v>6316</v>
      </c>
      <c r="U22" s="198">
        <v>2810</v>
      </c>
      <c r="V22" s="198">
        <v>893</v>
      </c>
      <c r="W22" s="200">
        <f>U22+V22</f>
        <v>3703</v>
      </c>
      <c r="X22" s="102"/>
      <c r="Y22" s="102"/>
      <c r="Z22" s="142"/>
      <c r="AA22" s="198">
        <f>SUM(U22,X22)</f>
        <v>2810</v>
      </c>
      <c r="AB22" s="198">
        <f>SUM(V22,Y22)</f>
        <v>893</v>
      </c>
      <c r="AC22" s="198">
        <f>SUM(W22,Z22)</f>
        <v>3703</v>
      </c>
      <c r="AD22" s="130">
        <f>IF(R22=0,"",AA22/R22*100)</f>
        <v>56.05425892679035</v>
      </c>
      <c r="AE22" s="130">
        <f>IF(S22=0,"",AB22/S22*100)</f>
        <v>68.53415195702226</v>
      </c>
      <c r="AF22" s="130">
        <f>IF(T22=0,"",AC22/T22*100)</f>
        <v>58.62887903736542</v>
      </c>
      <c r="AG22" s="203">
        <f>C22+R22</f>
        <v>156850</v>
      </c>
      <c r="AH22" s="203">
        <f>D22+S22</f>
        <v>120444</v>
      </c>
      <c r="AI22" s="203">
        <f>AG22+AH22</f>
        <v>277294</v>
      </c>
      <c r="AJ22" s="203">
        <f>F22+U22</f>
        <v>100031</v>
      </c>
      <c r="AK22" s="203">
        <f>G22+V22</f>
        <v>98069</v>
      </c>
      <c r="AL22" s="203">
        <f>AJ22+AK22</f>
        <v>198100</v>
      </c>
      <c r="AM22" s="203">
        <f>I22+X22</f>
        <v>17609</v>
      </c>
      <c r="AN22" s="203">
        <f>J22+Y22</f>
        <v>8484</v>
      </c>
      <c r="AO22" s="203">
        <f>AM22+AN22</f>
        <v>26093</v>
      </c>
      <c r="AP22" s="198">
        <f>SUM(AJ22,AM22)</f>
        <v>117640</v>
      </c>
      <c r="AQ22" s="198">
        <f>SUM(AK22,AN22)</f>
        <v>106553</v>
      </c>
      <c r="AR22" s="203">
        <f>SUM(AP22,AQ22)</f>
        <v>224193</v>
      </c>
      <c r="AS22" s="130">
        <f>IF(AG22=0,"",AP22/AG22*100)</f>
        <v>75.00159387950272</v>
      </c>
      <c r="AT22" s="130">
        <f>IF(AH22=0,"",AQ22/AH22*100)</f>
        <v>88.46683936103086</v>
      </c>
      <c r="AU22" s="130">
        <f>IF(AI22=0,"",AR22/AI22*100)</f>
        <v>80.85028886308395</v>
      </c>
      <c r="AV22" s="78">
        <v>26590</v>
      </c>
      <c r="AW22" s="78">
        <v>20129</v>
      </c>
      <c r="AX22" s="203">
        <f>AV22+AW22</f>
        <v>46719</v>
      </c>
      <c r="AY22" s="78">
        <v>15751</v>
      </c>
      <c r="AZ22" s="78">
        <v>14834</v>
      </c>
      <c r="BA22" s="203">
        <f>AY22+AZ22</f>
        <v>30585</v>
      </c>
      <c r="BB22" s="204">
        <v>3187</v>
      </c>
      <c r="BC22" s="204">
        <v>1862</v>
      </c>
      <c r="BD22" s="203">
        <f>BB22+BC22</f>
        <v>5049</v>
      </c>
      <c r="BE22" s="198">
        <f>SUM(AY22,BB22)</f>
        <v>18938</v>
      </c>
      <c r="BF22" s="198">
        <f>SUM(AZ22,BC22)</f>
        <v>16696</v>
      </c>
      <c r="BG22" s="203">
        <f>SUM(BE22,BF22)</f>
        <v>35634</v>
      </c>
      <c r="BH22" s="130">
        <f>IF(AV22=0,"",BE22/AV22*100)</f>
        <v>71.22226400902595</v>
      </c>
      <c r="BI22" s="130">
        <f>IF(AW22=0,"",BF22/AW22*100)</f>
        <v>82.94500471955885</v>
      </c>
      <c r="BJ22" s="130">
        <f>IF(AX22=0,"",BG22/AX22*100)</f>
        <v>76.27303666602452</v>
      </c>
      <c r="BK22" s="78">
        <v>750</v>
      </c>
      <c r="BL22" s="78">
        <v>191</v>
      </c>
      <c r="BM22" s="203">
        <f>BK22+BL22</f>
        <v>941</v>
      </c>
      <c r="BN22" s="78">
        <v>405</v>
      </c>
      <c r="BO22" s="78">
        <v>125</v>
      </c>
      <c r="BP22" s="203">
        <f>BN22+BO22</f>
        <v>530</v>
      </c>
      <c r="BQ22" s="97"/>
      <c r="BR22" s="97"/>
      <c r="BS22" s="142"/>
      <c r="BT22" s="198">
        <f>SUM(BN22,BQ22)</f>
        <v>405</v>
      </c>
      <c r="BU22" s="198">
        <f>SUM(BO22,BR22)</f>
        <v>125</v>
      </c>
      <c r="BV22" s="198">
        <f>SUM(BP22,BS22)</f>
        <v>530</v>
      </c>
      <c r="BW22" s="130">
        <f>IF(BK22=0,"",BT22/BK22*100)</f>
        <v>54</v>
      </c>
      <c r="BX22" s="130">
        <f>IF(BL22=0,"",BU22/BL22*100)</f>
        <v>65.44502617801047</v>
      </c>
      <c r="BY22" s="130">
        <f>IF(BM22=0,"",BV22/BM22*100)</f>
        <v>56.323060573857596</v>
      </c>
      <c r="BZ22" s="203">
        <f>AV22+BK22</f>
        <v>27340</v>
      </c>
      <c r="CA22" s="203">
        <f>AW22+BL22</f>
        <v>20320</v>
      </c>
      <c r="CB22" s="203">
        <f>BZ22+CA22</f>
        <v>47660</v>
      </c>
      <c r="CC22" s="203">
        <f>AY22+BN22</f>
        <v>16156</v>
      </c>
      <c r="CD22" s="203">
        <f>AZ22+BO22</f>
        <v>14959</v>
      </c>
      <c r="CE22" s="203">
        <f>CC22+CD22</f>
        <v>31115</v>
      </c>
      <c r="CF22" s="203">
        <f>BB22+BQ22</f>
        <v>3187</v>
      </c>
      <c r="CG22" s="203">
        <f>BC22+BR22</f>
        <v>1862</v>
      </c>
      <c r="CH22" s="203">
        <f>CF22+CG22</f>
        <v>5049</v>
      </c>
      <c r="CI22" s="198">
        <f>SUM(CC22,CF22)</f>
        <v>19343</v>
      </c>
      <c r="CJ22" s="198">
        <f>SUM(CD22,CG22)</f>
        <v>16821</v>
      </c>
      <c r="CK22" s="203">
        <f>SUM(CI22,CJ22)</f>
        <v>36164</v>
      </c>
      <c r="CL22" s="130">
        <f>IF(BZ22=0,"",CI22/BZ22*100)</f>
        <v>70.74981711777615</v>
      </c>
      <c r="CM22" s="130">
        <f>IF(CA22=0,"",CJ22/CA22*100)</f>
        <v>82.78051181102363</v>
      </c>
      <c r="CN22" s="130">
        <f>IF(CB22=0,"",CK22/CB22*100)</f>
        <v>75.87914393621486</v>
      </c>
      <c r="CO22" s="78">
        <v>99</v>
      </c>
      <c r="CP22" s="78">
        <v>97</v>
      </c>
      <c r="CQ22" s="203">
        <f>CO22+CP22</f>
        <v>196</v>
      </c>
      <c r="CR22" s="78">
        <v>57</v>
      </c>
      <c r="CS22" s="78">
        <v>78</v>
      </c>
      <c r="CT22" s="78">
        <f>CR22+CS22</f>
        <v>135</v>
      </c>
      <c r="CU22" s="97"/>
      <c r="CV22" s="97"/>
      <c r="CW22" s="142">
        <f>CU22+CV22</f>
        <v>0</v>
      </c>
      <c r="CX22" s="198">
        <f>SUM(CR22,CU22)</f>
        <v>57</v>
      </c>
      <c r="CY22" s="198">
        <f>SUM(CS22,CV22)</f>
        <v>78</v>
      </c>
      <c r="CZ22" s="198">
        <f>SUM(CT22,CW22)</f>
        <v>135</v>
      </c>
      <c r="DA22" s="130">
        <f>IF(CO22=0,"",CX22/CO22*100)</f>
        <v>57.57575757575758</v>
      </c>
      <c r="DB22" s="130">
        <f>IF(CP22=0,"",CY22/CP22*100)</f>
        <v>80.41237113402062</v>
      </c>
      <c r="DC22" s="130">
        <f>IF(CQ22=0,"",CZ22/CQ22*100)</f>
        <v>68.87755102040816</v>
      </c>
      <c r="DD22" s="78">
        <v>8</v>
      </c>
      <c r="DE22" s="78">
        <v>4</v>
      </c>
      <c r="DF22" s="203">
        <f>DD22+DE22</f>
        <v>12</v>
      </c>
      <c r="DG22" s="78">
        <v>6</v>
      </c>
      <c r="DH22" s="78">
        <v>3</v>
      </c>
      <c r="DI22" s="203">
        <f>DG22+DH22</f>
        <v>9</v>
      </c>
      <c r="DJ22" s="97"/>
      <c r="DK22" s="97"/>
      <c r="DL22" s="102"/>
      <c r="DM22" s="198">
        <f>SUM(DG22,DJ22)</f>
        <v>6</v>
      </c>
      <c r="DN22" s="198">
        <f>SUM(DH22,DK22)</f>
        <v>3</v>
      </c>
      <c r="DO22" s="203">
        <f>SUM(DM22,DN22)</f>
        <v>9</v>
      </c>
      <c r="DP22" s="130">
        <f>IF(DD22=0,"",DM22/DD22*100)</f>
        <v>75</v>
      </c>
      <c r="DQ22" s="130">
        <f>IF(DE22=0,"",DN22/DE22*100)</f>
        <v>75</v>
      </c>
      <c r="DR22" s="130">
        <f>IF(DF22=0,"",DO22/DF22*100)</f>
        <v>75</v>
      </c>
      <c r="DS22" s="203">
        <f>CO22+DD22</f>
        <v>107</v>
      </c>
      <c r="DT22" s="203">
        <f>CP22+DE22</f>
        <v>101</v>
      </c>
      <c r="DU22" s="203">
        <f>DS22+DT22</f>
        <v>208</v>
      </c>
      <c r="DV22" s="203">
        <f>CR22+DG22</f>
        <v>63</v>
      </c>
      <c r="DW22" s="203">
        <f>CS22+DH22</f>
        <v>81</v>
      </c>
      <c r="DX22" s="203">
        <f>DV22+DW22</f>
        <v>144</v>
      </c>
      <c r="DY22" s="142">
        <f>CU22+DJ22</f>
        <v>0</v>
      </c>
      <c r="DZ22" s="142">
        <f>CV22+DK22</f>
        <v>0</v>
      </c>
      <c r="EA22" s="142">
        <f>DY22+DZ22</f>
        <v>0</v>
      </c>
      <c r="EB22" s="198">
        <f>SUM(DV22,DY22)</f>
        <v>63</v>
      </c>
      <c r="EC22" s="198">
        <f>SUM(DW22,DZ22)</f>
        <v>81</v>
      </c>
      <c r="ED22" s="203">
        <f>SUM(EB22,EC22)</f>
        <v>144</v>
      </c>
      <c r="EE22" s="130">
        <f>IF(DS22=0,"",EB22/DS22*100)</f>
        <v>58.87850467289719</v>
      </c>
      <c r="EF22" s="130">
        <f>IF(DT22=0,"",EC22/DT22*100)</f>
        <v>80.19801980198021</v>
      </c>
      <c r="EG22" s="130">
        <f>IF(DU22=0,"",ED22/DU22*100)</f>
        <v>69.23076923076923</v>
      </c>
      <c r="EH22" s="200">
        <f>AP22</f>
        <v>117640</v>
      </c>
      <c r="EI22" s="200">
        <f>AQ22</f>
        <v>106553</v>
      </c>
      <c r="EJ22" s="200">
        <f>AR22</f>
        <v>224193</v>
      </c>
      <c r="EK22" s="200">
        <v>13464</v>
      </c>
      <c r="EL22" s="200">
        <v>27224</v>
      </c>
      <c r="EM22" s="200">
        <f>EK22+EL22</f>
        <v>40688</v>
      </c>
      <c r="EN22" s="200">
        <v>61549</v>
      </c>
      <c r="EO22" s="200">
        <v>58929</v>
      </c>
      <c r="EP22" s="200">
        <f>EN22+EO22</f>
        <v>120478</v>
      </c>
      <c r="EQ22" s="202">
        <f>EK22/EH22%</f>
        <v>11.44508670520231</v>
      </c>
      <c r="ER22" s="202">
        <f>EL22/EI22%</f>
        <v>25.549726427224012</v>
      </c>
      <c r="ES22" s="202">
        <f>EM22/EJ22%</f>
        <v>18.148648708924902</v>
      </c>
      <c r="ET22" s="205">
        <f>EN22/EH22%</f>
        <v>52.31978918735124</v>
      </c>
      <c r="EU22" s="205">
        <f>EO22/EI22%</f>
        <v>55.30487175396282</v>
      </c>
      <c r="EV22" s="205">
        <f>EP22/EJ22%</f>
        <v>53.73851993594805</v>
      </c>
      <c r="EW22" s="200">
        <f>CI22</f>
        <v>19343</v>
      </c>
      <c r="EX22" s="200">
        <f>CJ22</f>
        <v>16821</v>
      </c>
      <c r="EY22" s="200">
        <f>CK22</f>
        <v>36164</v>
      </c>
      <c r="EZ22" s="200">
        <v>1246</v>
      </c>
      <c r="FA22" s="200">
        <v>2018</v>
      </c>
      <c r="FB22" s="200">
        <f>EZ22+FA22</f>
        <v>3264</v>
      </c>
      <c r="FC22" s="200">
        <v>9392</v>
      </c>
      <c r="FD22" s="200">
        <v>9636</v>
      </c>
      <c r="FE22" s="200">
        <f>FC22+FD22</f>
        <v>19028</v>
      </c>
      <c r="FF22" s="202">
        <f>EZ22/EW22%</f>
        <v>6.441606782815488</v>
      </c>
      <c r="FG22" s="202">
        <f>FA22/EX22%</f>
        <v>11.996908626122108</v>
      </c>
      <c r="FH22" s="202">
        <f>FB22/EY22%</f>
        <v>9.025550270987724</v>
      </c>
      <c r="FI22" s="205">
        <f>FC22/EW22%</f>
        <v>48.55503282841338</v>
      </c>
      <c r="FJ22" s="205">
        <f>FD22/EX22%</f>
        <v>57.285535937221326</v>
      </c>
      <c r="FK22" s="205">
        <f>FE22/EY22%</f>
        <v>52.615861077314456</v>
      </c>
      <c r="FL22" s="200">
        <f>EB22</f>
        <v>63</v>
      </c>
      <c r="FM22" s="200">
        <f>EC22</f>
        <v>81</v>
      </c>
      <c r="FN22" s="200">
        <f>ED22</f>
        <v>144</v>
      </c>
      <c r="FO22" s="200">
        <v>9</v>
      </c>
      <c r="FP22" s="200">
        <v>28</v>
      </c>
      <c r="FQ22" s="200">
        <f>FO22+FP22</f>
        <v>37</v>
      </c>
      <c r="FR22" s="200">
        <v>45</v>
      </c>
      <c r="FS22" s="200">
        <v>44</v>
      </c>
      <c r="FT22" s="200">
        <f>FR22+FS22</f>
        <v>89</v>
      </c>
      <c r="FU22" s="202">
        <f>FO22/FL22%</f>
        <v>14.285714285714286</v>
      </c>
      <c r="FV22" s="202">
        <f>FP22/FM22%</f>
        <v>34.5679012345679</v>
      </c>
      <c r="FW22" s="202">
        <f>FQ22/FN22%</f>
        <v>25.694444444444446</v>
      </c>
      <c r="FX22" s="205">
        <f>FR22/FL22%</f>
        <v>71.42857142857143</v>
      </c>
      <c r="FY22" s="205">
        <f>FS22/FM22%</f>
        <v>54.32098765432099</v>
      </c>
      <c r="FZ22" s="205">
        <f>FT22/FN22%</f>
        <v>61.80555555555556</v>
      </c>
    </row>
    <row r="23" spans="1:182" s="16" customFormat="1" ht="29.25" customHeight="1">
      <c r="A23" s="4">
        <v>14</v>
      </c>
      <c r="B23" s="175" t="s">
        <v>73</v>
      </c>
      <c r="C23" s="33">
        <v>42761</v>
      </c>
      <c r="D23" s="36">
        <v>40747</v>
      </c>
      <c r="E23" s="127">
        <v>83508</v>
      </c>
      <c r="F23" s="33">
        <v>28029</v>
      </c>
      <c r="G23" s="33">
        <v>24497</v>
      </c>
      <c r="H23" s="34">
        <v>52526</v>
      </c>
      <c r="I23" s="36">
        <v>6851</v>
      </c>
      <c r="J23" s="36">
        <v>7006</v>
      </c>
      <c r="K23" s="37">
        <v>13857</v>
      </c>
      <c r="L23" s="33">
        <v>34880</v>
      </c>
      <c r="M23" s="33">
        <v>31503</v>
      </c>
      <c r="N23" s="33">
        <v>66383</v>
      </c>
      <c r="O23" s="128">
        <v>81.56965459180094</v>
      </c>
      <c r="P23" s="128">
        <v>77.31366726384763</v>
      </c>
      <c r="Q23" s="128">
        <v>79.49298270824352</v>
      </c>
      <c r="R23" s="36">
        <v>11898</v>
      </c>
      <c r="S23" s="36">
        <v>8724</v>
      </c>
      <c r="T23" s="34">
        <v>20622</v>
      </c>
      <c r="U23" s="36">
        <v>4239</v>
      </c>
      <c r="V23" s="36">
        <v>3343</v>
      </c>
      <c r="W23" s="34">
        <v>7582</v>
      </c>
      <c r="X23" s="36">
        <v>1373</v>
      </c>
      <c r="Y23" s="36">
        <v>1285</v>
      </c>
      <c r="Z23" s="34">
        <v>2658</v>
      </c>
      <c r="AA23" s="33">
        <v>5612</v>
      </c>
      <c r="AB23" s="33">
        <v>4628</v>
      </c>
      <c r="AC23" s="33">
        <v>10240</v>
      </c>
      <c r="AD23" s="130">
        <v>47.167591191796944</v>
      </c>
      <c r="AE23" s="130">
        <v>53.04906006419073</v>
      </c>
      <c r="AF23" s="130">
        <v>49.65570749684803</v>
      </c>
      <c r="AG23" s="34">
        <v>54659</v>
      </c>
      <c r="AH23" s="34">
        <v>49471</v>
      </c>
      <c r="AI23" s="34">
        <v>104130</v>
      </c>
      <c r="AJ23" s="34">
        <v>32268</v>
      </c>
      <c r="AK23" s="34">
        <v>27840</v>
      </c>
      <c r="AL23" s="34">
        <v>60108</v>
      </c>
      <c r="AM23" s="34">
        <v>8224</v>
      </c>
      <c r="AN23" s="34">
        <v>8291</v>
      </c>
      <c r="AO23" s="34">
        <v>16515</v>
      </c>
      <c r="AP23" s="33">
        <v>40492</v>
      </c>
      <c r="AQ23" s="33">
        <v>36131</v>
      </c>
      <c r="AR23" s="34">
        <v>76623</v>
      </c>
      <c r="AS23" s="130">
        <v>74.0811211328418</v>
      </c>
      <c r="AT23" s="130">
        <v>73.03470720219927</v>
      </c>
      <c r="AU23" s="130">
        <v>73.58398156150965</v>
      </c>
      <c r="AV23" s="33">
        <v>9685</v>
      </c>
      <c r="AW23" s="33">
        <v>8939</v>
      </c>
      <c r="AX23" s="34">
        <v>18624</v>
      </c>
      <c r="AY23" s="33">
        <v>5584</v>
      </c>
      <c r="AZ23" s="33">
        <v>5414</v>
      </c>
      <c r="BA23" s="34">
        <v>10998</v>
      </c>
      <c r="BB23" s="36">
        <v>1570</v>
      </c>
      <c r="BC23" s="36">
        <v>1640</v>
      </c>
      <c r="BD23" s="34">
        <v>3210</v>
      </c>
      <c r="BE23" s="33">
        <v>7154</v>
      </c>
      <c r="BF23" s="33">
        <v>7054</v>
      </c>
      <c r="BG23" s="34">
        <v>14208</v>
      </c>
      <c r="BH23" s="130">
        <v>73.866804336603</v>
      </c>
      <c r="BI23" s="130">
        <v>78.91263004810382</v>
      </c>
      <c r="BJ23" s="130">
        <v>76.28865979381443</v>
      </c>
      <c r="BK23" s="36">
        <v>2614</v>
      </c>
      <c r="BL23" s="36">
        <v>1865</v>
      </c>
      <c r="BM23" s="34">
        <v>4479</v>
      </c>
      <c r="BN23" s="36">
        <v>1084</v>
      </c>
      <c r="BO23" s="36">
        <v>887</v>
      </c>
      <c r="BP23" s="34">
        <v>1971</v>
      </c>
      <c r="BQ23" s="33">
        <v>352</v>
      </c>
      <c r="BR23" s="33">
        <v>251</v>
      </c>
      <c r="BS23" s="34">
        <v>603</v>
      </c>
      <c r="BT23" s="33">
        <v>1436</v>
      </c>
      <c r="BU23" s="33">
        <v>1138</v>
      </c>
      <c r="BV23" s="33">
        <v>2574</v>
      </c>
      <c r="BW23" s="130">
        <v>54.934965570007655</v>
      </c>
      <c r="BX23" s="130">
        <v>61.01876675603217</v>
      </c>
      <c r="BY23" s="130">
        <v>57.46818486269256</v>
      </c>
      <c r="BZ23" s="34">
        <v>12299</v>
      </c>
      <c r="CA23" s="34">
        <v>10804</v>
      </c>
      <c r="CB23" s="34">
        <v>23103</v>
      </c>
      <c r="CC23" s="34">
        <v>6668</v>
      </c>
      <c r="CD23" s="34">
        <v>6301</v>
      </c>
      <c r="CE23" s="34">
        <v>12969</v>
      </c>
      <c r="CF23" s="34">
        <v>1922</v>
      </c>
      <c r="CG23" s="34">
        <v>1891</v>
      </c>
      <c r="CH23" s="34">
        <v>3813</v>
      </c>
      <c r="CI23" s="33">
        <v>8590</v>
      </c>
      <c r="CJ23" s="33">
        <v>8192</v>
      </c>
      <c r="CK23" s="34">
        <v>16782</v>
      </c>
      <c r="CL23" s="130">
        <v>69.84307667290024</v>
      </c>
      <c r="CM23" s="130">
        <v>75.82376897445391</v>
      </c>
      <c r="CN23" s="130">
        <v>72.63991689390988</v>
      </c>
      <c r="CO23" s="33">
        <v>2738</v>
      </c>
      <c r="CP23" s="33">
        <v>2498</v>
      </c>
      <c r="CQ23" s="34">
        <v>5236</v>
      </c>
      <c r="CR23" s="33">
        <v>1562</v>
      </c>
      <c r="CS23" s="33">
        <v>1530</v>
      </c>
      <c r="CT23" s="38">
        <v>3092</v>
      </c>
      <c r="CU23" s="36">
        <v>423</v>
      </c>
      <c r="CV23" s="36">
        <v>429</v>
      </c>
      <c r="CW23" s="34">
        <v>852</v>
      </c>
      <c r="CX23" s="33">
        <v>1985</v>
      </c>
      <c r="CY23" s="33">
        <v>1959</v>
      </c>
      <c r="CZ23" s="33">
        <v>3944</v>
      </c>
      <c r="DA23" s="130">
        <v>72.4981738495252</v>
      </c>
      <c r="DB23" s="130">
        <v>78.42273819055244</v>
      </c>
      <c r="DC23" s="130">
        <v>75.32467532467533</v>
      </c>
      <c r="DD23" s="36">
        <v>860</v>
      </c>
      <c r="DE23" s="36">
        <v>723</v>
      </c>
      <c r="DF23" s="34">
        <v>1583</v>
      </c>
      <c r="DG23" s="36">
        <v>389</v>
      </c>
      <c r="DH23" s="36">
        <v>338</v>
      </c>
      <c r="DI23" s="34">
        <v>727</v>
      </c>
      <c r="DJ23" s="36">
        <v>107</v>
      </c>
      <c r="DK23" s="36">
        <v>106</v>
      </c>
      <c r="DL23" s="36">
        <v>213</v>
      </c>
      <c r="DM23" s="33">
        <v>496</v>
      </c>
      <c r="DN23" s="33">
        <v>444</v>
      </c>
      <c r="DO23" s="34">
        <v>940</v>
      </c>
      <c r="DP23" s="130">
        <v>57.674418604651166</v>
      </c>
      <c r="DQ23" s="130">
        <v>61.41078838174274</v>
      </c>
      <c r="DR23" s="130">
        <v>59.38092229943146</v>
      </c>
      <c r="DS23" s="34">
        <v>3598</v>
      </c>
      <c r="DT23" s="34">
        <v>3221</v>
      </c>
      <c r="DU23" s="34">
        <v>6819</v>
      </c>
      <c r="DV23" s="34">
        <v>1951</v>
      </c>
      <c r="DW23" s="34">
        <v>1868</v>
      </c>
      <c r="DX23" s="34">
        <v>3819</v>
      </c>
      <c r="DY23" s="34">
        <v>530</v>
      </c>
      <c r="DZ23" s="34">
        <v>535</v>
      </c>
      <c r="EA23" s="34">
        <v>1065</v>
      </c>
      <c r="EB23" s="33">
        <v>2481</v>
      </c>
      <c r="EC23" s="33">
        <v>2403</v>
      </c>
      <c r="ED23" s="34">
        <v>4884</v>
      </c>
      <c r="EE23" s="130">
        <v>68.9549749861034</v>
      </c>
      <c r="EF23" s="130">
        <v>74.60416019869605</v>
      </c>
      <c r="EG23" s="130">
        <v>71.62340519137703</v>
      </c>
      <c r="EH23" s="34">
        <v>40492</v>
      </c>
      <c r="EI23" s="34">
        <v>36131</v>
      </c>
      <c r="EJ23" s="34">
        <v>76623</v>
      </c>
      <c r="EK23" s="138"/>
      <c r="EL23" s="139"/>
      <c r="EM23" s="139"/>
      <c r="EN23" s="139"/>
      <c r="EO23" s="139"/>
      <c r="EP23" s="139"/>
      <c r="EQ23" s="139"/>
      <c r="ER23" s="139"/>
      <c r="ES23" s="139"/>
      <c r="ET23" s="139"/>
      <c r="EU23" s="139"/>
      <c r="EV23" s="140"/>
      <c r="EW23" s="34">
        <v>8590</v>
      </c>
      <c r="EX23" s="34">
        <v>8192</v>
      </c>
      <c r="EY23" s="34">
        <v>16782</v>
      </c>
      <c r="EZ23" s="138"/>
      <c r="FA23" s="139"/>
      <c r="FB23" s="139"/>
      <c r="FC23" s="139"/>
      <c r="FD23" s="139"/>
      <c r="FE23" s="139"/>
      <c r="FF23" s="139"/>
      <c r="FG23" s="139"/>
      <c r="FH23" s="139"/>
      <c r="FI23" s="139"/>
      <c r="FJ23" s="139"/>
      <c r="FK23" s="140"/>
      <c r="FL23" s="34">
        <v>2481</v>
      </c>
      <c r="FM23" s="34">
        <v>2403</v>
      </c>
      <c r="FN23" s="34">
        <v>4884</v>
      </c>
      <c r="FO23" s="138"/>
      <c r="FP23" s="139"/>
      <c r="FQ23" s="139"/>
      <c r="FR23" s="139"/>
      <c r="FS23" s="139"/>
      <c r="FT23" s="139"/>
      <c r="FU23" s="139"/>
      <c r="FV23" s="139"/>
      <c r="FW23" s="139"/>
      <c r="FX23" s="139"/>
      <c r="FY23" s="139"/>
      <c r="FZ23" s="140"/>
    </row>
    <row r="24" spans="1:182" s="16" customFormat="1" ht="30.75" customHeight="1">
      <c r="A24" s="4">
        <v>15</v>
      </c>
      <c r="B24" s="175" t="s">
        <v>43</v>
      </c>
      <c r="C24" s="33">
        <v>59246</v>
      </c>
      <c r="D24" s="33">
        <v>47284</v>
      </c>
      <c r="E24" s="127">
        <v>106530</v>
      </c>
      <c r="F24" s="33">
        <v>29429</v>
      </c>
      <c r="G24" s="33">
        <v>23589</v>
      </c>
      <c r="H24" s="34">
        <v>53018</v>
      </c>
      <c r="I24" s="82"/>
      <c r="J24" s="82"/>
      <c r="K24" s="85">
        <v>0</v>
      </c>
      <c r="L24" s="33">
        <v>29429</v>
      </c>
      <c r="M24" s="33">
        <v>23589</v>
      </c>
      <c r="N24" s="33">
        <v>53018</v>
      </c>
      <c r="O24" s="128">
        <v>49.67255173345036</v>
      </c>
      <c r="P24" s="128">
        <v>49.88791134421792</v>
      </c>
      <c r="Q24" s="128">
        <v>49.76814042992584</v>
      </c>
      <c r="R24" s="33">
        <v>97203</v>
      </c>
      <c r="S24" s="33">
        <v>69499</v>
      </c>
      <c r="T24" s="34">
        <v>166702</v>
      </c>
      <c r="U24" s="33">
        <v>20636</v>
      </c>
      <c r="V24" s="33">
        <v>16555</v>
      </c>
      <c r="W24" s="34">
        <v>37191</v>
      </c>
      <c r="X24" s="86"/>
      <c r="Y24" s="86"/>
      <c r="Z24" s="86"/>
      <c r="AA24" s="33">
        <v>20636</v>
      </c>
      <c r="AB24" s="33">
        <v>16555</v>
      </c>
      <c r="AC24" s="33">
        <v>37191</v>
      </c>
      <c r="AD24" s="130">
        <f>IF(R24=0,"",AA24/R24*100)</f>
        <v>21.22979743423557</v>
      </c>
      <c r="AE24" s="130">
        <f>IF(S24=0,"",AB24/S24*100)</f>
        <v>23.820486625706845</v>
      </c>
      <c r="AF24" s="130">
        <f>IF(T24=0,"",AC24/T24*100)</f>
        <v>22.309870307494812</v>
      </c>
      <c r="AG24" s="34">
        <f>+C24+R24</f>
        <v>156449</v>
      </c>
      <c r="AH24" s="34">
        <f aca="true" t="shared" si="22" ref="AH24:AR24">+D24+S24</f>
        <v>116783</v>
      </c>
      <c r="AI24" s="34">
        <f t="shared" si="22"/>
        <v>273232</v>
      </c>
      <c r="AJ24" s="34">
        <f t="shared" si="22"/>
        <v>50065</v>
      </c>
      <c r="AK24" s="34">
        <f t="shared" si="22"/>
        <v>40144</v>
      </c>
      <c r="AL24" s="34">
        <f t="shared" si="22"/>
        <v>90209</v>
      </c>
      <c r="AM24" s="81">
        <f t="shared" si="22"/>
        <v>0</v>
      </c>
      <c r="AN24" s="81">
        <f t="shared" si="22"/>
        <v>0</v>
      </c>
      <c r="AO24" s="81">
        <f t="shared" si="22"/>
        <v>0</v>
      </c>
      <c r="AP24" s="34">
        <f t="shared" si="22"/>
        <v>50065</v>
      </c>
      <c r="AQ24" s="34">
        <f t="shared" si="22"/>
        <v>40144</v>
      </c>
      <c r="AR24" s="34">
        <f t="shared" si="22"/>
        <v>90209</v>
      </c>
      <c r="AS24" s="130">
        <f>IF(AG24=0,"",AP24/AG24*100)</f>
        <v>32.00084372543129</v>
      </c>
      <c r="AT24" s="130">
        <f>IF(AH24=0,"",AQ24/AH24*100)</f>
        <v>34.37486620484146</v>
      </c>
      <c r="AU24" s="130">
        <f>IF(AI24=0,"",AR24/AI24*100)</f>
        <v>33.01553258769105</v>
      </c>
      <c r="AV24" s="33">
        <v>2441</v>
      </c>
      <c r="AW24" s="33">
        <v>1899</v>
      </c>
      <c r="AX24" s="34">
        <v>4340</v>
      </c>
      <c r="AY24" s="33">
        <v>722</v>
      </c>
      <c r="AZ24" s="33">
        <v>631</v>
      </c>
      <c r="BA24" s="34">
        <v>1353</v>
      </c>
      <c r="BB24" s="82"/>
      <c r="BC24" s="82"/>
      <c r="BD24" s="81">
        <v>0</v>
      </c>
      <c r="BE24" s="33">
        <v>722</v>
      </c>
      <c r="BF24" s="33">
        <v>631</v>
      </c>
      <c r="BG24" s="34">
        <v>1353</v>
      </c>
      <c r="BH24" s="130">
        <v>29.578041786153214</v>
      </c>
      <c r="BI24" s="130">
        <v>33.228014744602426</v>
      </c>
      <c r="BJ24" s="130">
        <v>31.17511520737327</v>
      </c>
      <c r="BK24" s="33">
        <v>47</v>
      </c>
      <c r="BL24" s="33">
        <v>39</v>
      </c>
      <c r="BM24" s="34">
        <v>86</v>
      </c>
      <c r="BN24" s="36">
        <v>19</v>
      </c>
      <c r="BO24" s="36">
        <v>2</v>
      </c>
      <c r="BP24" s="36">
        <v>21</v>
      </c>
      <c r="BQ24" s="86"/>
      <c r="BR24" s="86"/>
      <c r="BS24" s="81"/>
      <c r="BT24" s="33">
        <v>19</v>
      </c>
      <c r="BU24" s="33">
        <v>2</v>
      </c>
      <c r="BV24" s="33">
        <v>21</v>
      </c>
      <c r="BW24" s="130">
        <v>40.42553191489361</v>
      </c>
      <c r="BX24" s="130">
        <v>5.128205128205128</v>
      </c>
      <c r="BY24" s="130">
        <v>24.418604651162788</v>
      </c>
      <c r="BZ24" s="34">
        <f aca="true" t="shared" si="23" ref="BZ24:CK24">+AV24+BK24</f>
        <v>2488</v>
      </c>
      <c r="CA24" s="34">
        <f t="shared" si="23"/>
        <v>1938</v>
      </c>
      <c r="CB24" s="34">
        <f t="shared" si="23"/>
        <v>4426</v>
      </c>
      <c r="CC24" s="34">
        <f t="shared" si="23"/>
        <v>741</v>
      </c>
      <c r="CD24" s="34">
        <f t="shared" si="23"/>
        <v>633</v>
      </c>
      <c r="CE24" s="34">
        <f t="shared" si="23"/>
        <v>1374</v>
      </c>
      <c r="CF24" s="81">
        <f t="shared" si="23"/>
        <v>0</v>
      </c>
      <c r="CG24" s="81">
        <f t="shared" si="23"/>
        <v>0</v>
      </c>
      <c r="CH24" s="81">
        <f t="shared" si="23"/>
        <v>0</v>
      </c>
      <c r="CI24" s="34">
        <f t="shared" si="23"/>
        <v>741</v>
      </c>
      <c r="CJ24" s="34">
        <f t="shared" si="23"/>
        <v>633</v>
      </c>
      <c r="CK24" s="34">
        <f t="shared" si="23"/>
        <v>1374</v>
      </c>
      <c r="CL24" s="130">
        <f>IF(BZ24=0,"",CI24/BZ24*100)</f>
        <v>29.782958199356912</v>
      </c>
      <c r="CM24" s="130">
        <f>IF(CA24=0,"",CJ24/CA24*100)</f>
        <v>32.6625386996904</v>
      </c>
      <c r="CN24" s="130">
        <f>IF(CB24=0,"",CK24/CB24*100)</f>
        <v>31.043831902394942</v>
      </c>
      <c r="CO24" s="33">
        <v>2064</v>
      </c>
      <c r="CP24" s="33">
        <v>1224</v>
      </c>
      <c r="CQ24" s="34">
        <v>3288</v>
      </c>
      <c r="CR24" s="33">
        <v>751</v>
      </c>
      <c r="CS24" s="33">
        <v>374</v>
      </c>
      <c r="CT24" s="38">
        <v>1125</v>
      </c>
      <c r="CU24" s="82"/>
      <c r="CV24" s="82"/>
      <c r="CW24" s="81">
        <v>0</v>
      </c>
      <c r="CX24" s="33">
        <v>751</v>
      </c>
      <c r="CY24" s="33">
        <v>374</v>
      </c>
      <c r="CZ24" s="33">
        <v>1125</v>
      </c>
      <c r="DA24" s="130">
        <v>36.38565891472868</v>
      </c>
      <c r="DB24" s="130">
        <v>30.555555555555557</v>
      </c>
      <c r="DC24" s="130">
        <v>34.215328467153284</v>
      </c>
      <c r="DD24" s="33">
        <v>52</v>
      </c>
      <c r="DE24" s="33">
        <v>49</v>
      </c>
      <c r="DF24" s="34">
        <v>101</v>
      </c>
      <c r="DG24" s="33">
        <v>5</v>
      </c>
      <c r="DH24" s="33">
        <v>2</v>
      </c>
      <c r="DI24" s="33">
        <v>7</v>
      </c>
      <c r="DJ24" s="97"/>
      <c r="DK24" s="97"/>
      <c r="DL24" s="97"/>
      <c r="DM24" s="33">
        <v>5</v>
      </c>
      <c r="DN24" s="33">
        <v>2</v>
      </c>
      <c r="DO24" s="34">
        <v>7</v>
      </c>
      <c r="DP24" s="130">
        <v>9.615384615384617</v>
      </c>
      <c r="DQ24" s="130">
        <v>4.081632653061225</v>
      </c>
      <c r="DR24" s="130">
        <v>6.9306930693069315</v>
      </c>
      <c r="DS24" s="34">
        <f aca="true" t="shared" si="24" ref="DS24:ED24">+CO24+DD24</f>
        <v>2116</v>
      </c>
      <c r="DT24" s="34">
        <f t="shared" si="24"/>
        <v>1273</v>
      </c>
      <c r="DU24" s="34">
        <f t="shared" si="24"/>
        <v>3389</v>
      </c>
      <c r="DV24" s="34">
        <f t="shared" si="24"/>
        <v>756</v>
      </c>
      <c r="DW24" s="34">
        <f t="shared" si="24"/>
        <v>376</v>
      </c>
      <c r="DX24" s="34">
        <f t="shared" si="24"/>
        <v>1132</v>
      </c>
      <c r="DY24" s="81">
        <f t="shared" si="24"/>
        <v>0</v>
      </c>
      <c r="DZ24" s="81">
        <f t="shared" si="24"/>
        <v>0</v>
      </c>
      <c r="EA24" s="81">
        <f t="shared" si="24"/>
        <v>0</v>
      </c>
      <c r="EB24" s="34">
        <f t="shared" si="24"/>
        <v>756</v>
      </c>
      <c r="EC24" s="34">
        <f t="shared" si="24"/>
        <v>376</v>
      </c>
      <c r="ED24" s="34">
        <f t="shared" si="24"/>
        <v>1132</v>
      </c>
      <c r="EE24" s="130">
        <f>IF(DS24=0,"",EB24/DS24*100)</f>
        <v>35.72778827977316</v>
      </c>
      <c r="EF24" s="130">
        <f>IF(DT24=0,"",EC24/DT24*100)</f>
        <v>29.53652788688138</v>
      </c>
      <c r="EG24" s="130">
        <f>IF(DU24=0,"",ED24/DU24*100)</f>
        <v>33.40218353496607</v>
      </c>
      <c r="EH24" s="34">
        <v>50065</v>
      </c>
      <c r="EI24" s="34">
        <v>40144</v>
      </c>
      <c r="EJ24" s="34">
        <v>90209</v>
      </c>
      <c r="EK24" s="34">
        <v>4852</v>
      </c>
      <c r="EL24" s="34">
        <v>4238</v>
      </c>
      <c r="EM24" s="34">
        <v>9090</v>
      </c>
      <c r="EN24" s="34">
        <v>11845</v>
      </c>
      <c r="EO24" s="34">
        <v>8589</v>
      </c>
      <c r="EP24" s="34">
        <v>20434</v>
      </c>
      <c r="EQ24" s="131">
        <v>9.691401178467991</v>
      </c>
      <c r="ER24" s="131">
        <v>10.55699481865285</v>
      </c>
      <c r="ES24" s="131">
        <v>10.076599895797537</v>
      </c>
      <c r="ET24" s="131">
        <v>23.659242984120645</v>
      </c>
      <c r="EU24" s="131">
        <v>21.39547628537266</v>
      </c>
      <c r="EV24" s="131">
        <v>22.651841833963353</v>
      </c>
      <c r="EW24" s="34">
        <v>741</v>
      </c>
      <c r="EX24" s="34">
        <v>633</v>
      </c>
      <c r="EY24" s="34">
        <v>1374</v>
      </c>
      <c r="EZ24" s="34">
        <v>39</v>
      </c>
      <c r="FA24" s="34">
        <v>40</v>
      </c>
      <c r="FB24" s="34">
        <v>79</v>
      </c>
      <c r="FC24" s="34">
        <v>209</v>
      </c>
      <c r="FD24" s="34">
        <v>155</v>
      </c>
      <c r="FE24" s="34">
        <v>364</v>
      </c>
      <c r="FF24" s="131">
        <v>5.263157894736842</v>
      </c>
      <c r="FG24" s="131">
        <v>6.3191153238546605</v>
      </c>
      <c r="FH24" s="131">
        <v>5.749636098981077</v>
      </c>
      <c r="FI24" s="131">
        <v>28.205128205128204</v>
      </c>
      <c r="FJ24" s="131">
        <v>24.486571879936808</v>
      </c>
      <c r="FK24" s="131">
        <v>26.491994177583695</v>
      </c>
      <c r="FL24" s="34">
        <v>756</v>
      </c>
      <c r="FM24" s="34">
        <v>376</v>
      </c>
      <c r="FN24" s="34">
        <v>1132</v>
      </c>
      <c r="FO24" s="34">
        <v>20</v>
      </c>
      <c r="FP24" s="34">
        <v>15</v>
      </c>
      <c r="FQ24" s="34">
        <v>35</v>
      </c>
      <c r="FR24" s="34">
        <v>180</v>
      </c>
      <c r="FS24" s="34">
        <v>82</v>
      </c>
      <c r="FT24" s="34">
        <v>262</v>
      </c>
      <c r="FU24" s="131">
        <v>2.6455026455026456</v>
      </c>
      <c r="FV24" s="131">
        <v>3.9893617021276597</v>
      </c>
      <c r="FW24" s="131">
        <v>3.0918727915194344</v>
      </c>
      <c r="FX24" s="131">
        <v>23.80952380952381</v>
      </c>
      <c r="FY24" s="131">
        <v>21.808510638297875</v>
      </c>
      <c r="FZ24" s="131">
        <v>23.14487632508834</v>
      </c>
    </row>
    <row r="25" spans="1:182" s="16" customFormat="1" ht="35.25" customHeight="1">
      <c r="A25" s="4">
        <v>16</v>
      </c>
      <c r="B25" s="176" t="s">
        <v>44</v>
      </c>
      <c r="C25" s="42">
        <v>88275</v>
      </c>
      <c r="D25" s="33">
        <v>64510</v>
      </c>
      <c r="E25" s="127">
        <v>152785</v>
      </c>
      <c r="F25" s="33">
        <v>40371</v>
      </c>
      <c r="G25" s="33">
        <v>37541</v>
      </c>
      <c r="H25" s="34">
        <v>77912</v>
      </c>
      <c r="I25" s="36">
        <v>3310</v>
      </c>
      <c r="J25" s="36">
        <v>3790</v>
      </c>
      <c r="K25" s="37">
        <v>7100</v>
      </c>
      <c r="L25" s="33">
        <v>43681</v>
      </c>
      <c r="M25" s="33">
        <v>41331</v>
      </c>
      <c r="N25" s="33">
        <v>85012</v>
      </c>
      <c r="O25" s="128">
        <v>49.482866043613704</v>
      </c>
      <c r="P25" s="128">
        <v>64.06913656797396</v>
      </c>
      <c r="Q25" s="128">
        <v>55.64158785221063</v>
      </c>
      <c r="R25" s="36">
        <v>35911</v>
      </c>
      <c r="S25" s="36">
        <v>17352</v>
      </c>
      <c r="T25" s="34">
        <v>53263</v>
      </c>
      <c r="U25" s="36">
        <v>12128</v>
      </c>
      <c r="V25" s="36">
        <v>7068</v>
      </c>
      <c r="W25" s="34">
        <v>19196</v>
      </c>
      <c r="X25" s="36">
        <v>2091</v>
      </c>
      <c r="Y25" s="36">
        <v>1391</v>
      </c>
      <c r="Z25" s="34">
        <v>3482</v>
      </c>
      <c r="AA25" s="33">
        <v>14219</v>
      </c>
      <c r="AB25" s="33">
        <v>8459</v>
      </c>
      <c r="AC25" s="33">
        <v>22678</v>
      </c>
      <c r="AD25" s="130">
        <v>39.59511013338531</v>
      </c>
      <c r="AE25" s="130">
        <v>48.74942369755647</v>
      </c>
      <c r="AF25" s="130">
        <v>42.57739894485853</v>
      </c>
      <c r="AG25" s="34">
        <v>124186</v>
      </c>
      <c r="AH25" s="34">
        <v>81862</v>
      </c>
      <c r="AI25" s="34">
        <v>206048</v>
      </c>
      <c r="AJ25" s="34">
        <v>52499</v>
      </c>
      <c r="AK25" s="34">
        <v>44609</v>
      </c>
      <c r="AL25" s="34">
        <v>97108</v>
      </c>
      <c r="AM25" s="34">
        <v>5401</v>
      </c>
      <c r="AN25" s="34">
        <v>5181</v>
      </c>
      <c r="AO25" s="34">
        <v>10582</v>
      </c>
      <c r="AP25" s="33">
        <v>57900</v>
      </c>
      <c r="AQ25" s="33">
        <v>49790</v>
      </c>
      <c r="AR25" s="34">
        <v>107690</v>
      </c>
      <c r="AS25" s="130">
        <v>46.62361296764531</v>
      </c>
      <c r="AT25" s="130">
        <v>60.82187095355599</v>
      </c>
      <c r="AU25" s="130">
        <v>52.2645208883367</v>
      </c>
      <c r="AV25" s="37">
        <v>13432</v>
      </c>
      <c r="AW25" s="37">
        <v>7746</v>
      </c>
      <c r="AX25" s="34">
        <v>21178</v>
      </c>
      <c r="AY25" s="34">
        <v>5944</v>
      </c>
      <c r="AZ25" s="34">
        <v>4308</v>
      </c>
      <c r="BA25" s="34">
        <v>10252</v>
      </c>
      <c r="BB25" s="34">
        <v>522</v>
      </c>
      <c r="BC25" s="34">
        <v>509</v>
      </c>
      <c r="BD25" s="34">
        <v>1031</v>
      </c>
      <c r="BE25" s="33">
        <v>6466</v>
      </c>
      <c r="BF25" s="33">
        <v>4817</v>
      </c>
      <c r="BG25" s="34">
        <v>11283</v>
      </c>
      <c r="BH25" s="130">
        <v>48.13877307921382</v>
      </c>
      <c r="BI25" s="130">
        <v>62.18693519235735</v>
      </c>
      <c r="BJ25" s="130">
        <v>53.27698555104353</v>
      </c>
      <c r="BK25" s="33">
        <v>6501</v>
      </c>
      <c r="BL25" s="33">
        <v>2426</v>
      </c>
      <c r="BM25" s="34">
        <v>8927</v>
      </c>
      <c r="BN25" s="33">
        <v>2156</v>
      </c>
      <c r="BO25" s="33">
        <v>934</v>
      </c>
      <c r="BP25" s="34">
        <v>3090</v>
      </c>
      <c r="BQ25" s="36">
        <v>371</v>
      </c>
      <c r="BR25" s="36">
        <v>218</v>
      </c>
      <c r="BS25" s="34">
        <v>589</v>
      </c>
      <c r="BT25" s="33">
        <v>2527</v>
      </c>
      <c r="BU25" s="33">
        <v>1152</v>
      </c>
      <c r="BV25" s="33">
        <v>3679</v>
      </c>
      <c r="BW25" s="130">
        <v>38.87094293185664</v>
      </c>
      <c r="BX25" s="130">
        <v>47.48557295960429</v>
      </c>
      <c r="BY25" s="130">
        <v>41.21205332138456</v>
      </c>
      <c r="BZ25" s="34">
        <v>19933</v>
      </c>
      <c r="CA25" s="34">
        <v>10172</v>
      </c>
      <c r="CB25" s="34">
        <v>30105</v>
      </c>
      <c r="CC25" s="34">
        <v>8100</v>
      </c>
      <c r="CD25" s="34">
        <v>5242</v>
      </c>
      <c r="CE25" s="34">
        <v>13342</v>
      </c>
      <c r="CF25" s="34">
        <v>893</v>
      </c>
      <c r="CG25" s="34">
        <v>727</v>
      </c>
      <c r="CH25" s="34">
        <v>1620</v>
      </c>
      <c r="CI25" s="33">
        <v>8993</v>
      </c>
      <c r="CJ25" s="33">
        <v>5969</v>
      </c>
      <c r="CK25" s="34">
        <v>14962</v>
      </c>
      <c r="CL25" s="130">
        <v>45.11613906587066</v>
      </c>
      <c r="CM25" s="130">
        <v>58.68069209594966</v>
      </c>
      <c r="CN25" s="130">
        <v>49.699385484138844</v>
      </c>
      <c r="CO25" s="34">
        <v>22862</v>
      </c>
      <c r="CP25" s="34">
        <v>18932</v>
      </c>
      <c r="CQ25" s="34">
        <v>41794</v>
      </c>
      <c r="CR25" s="34">
        <v>9804</v>
      </c>
      <c r="CS25" s="34">
        <v>10287</v>
      </c>
      <c r="CT25" s="38">
        <v>20091</v>
      </c>
      <c r="CU25" s="34">
        <v>429</v>
      </c>
      <c r="CV25" s="34">
        <v>625</v>
      </c>
      <c r="CW25" s="34">
        <v>1054</v>
      </c>
      <c r="CX25" s="33">
        <v>10233</v>
      </c>
      <c r="CY25" s="33">
        <v>10912</v>
      </c>
      <c r="CZ25" s="33">
        <v>21145</v>
      </c>
      <c r="DA25" s="130">
        <v>44.759863529000086</v>
      </c>
      <c r="DB25" s="130">
        <v>57.63786182125502</v>
      </c>
      <c r="DC25" s="130">
        <v>50.59338661051825</v>
      </c>
      <c r="DD25" s="33">
        <v>11917</v>
      </c>
      <c r="DE25" s="33">
        <v>7695</v>
      </c>
      <c r="DF25" s="34">
        <v>19612</v>
      </c>
      <c r="DG25" s="33">
        <v>3639</v>
      </c>
      <c r="DH25" s="33">
        <v>2864</v>
      </c>
      <c r="DI25" s="34">
        <v>6503</v>
      </c>
      <c r="DJ25" s="36">
        <v>441</v>
      </c>
      <c r="DK25" s="36">
        <v>515</v>
      </c>
      <c r="DL25" s="36">
        <v>956</v>
      </c>
      <c r="DM25" s="33">
        <v>4080</v>
      </c>
      <c r="DN25" s="33">
        <v>3379</v>
      </c>
      <c r="DO25" s="34">
        <v>7459</v>
      </c>
      <c r="DP25" s="130">
        <v>34.236804564907274</v>
      </c>
      <c r="DQ25" s="130">
        <v>43.91163092917479</v>
      </c>
      <c r="DR25" s="130">
        <v>38.032837038547825</v>
      </c>
      <c r="DS25" s="34">
        <v>34779</v>
      </c>
      <c r="DT25" s="34">
        <v>26627</v>
      </c>
      <c r="DU25" s="34">
        <v>61406</v>
      </c>
      <c r="DV25" s="34">
        <v>13443</v>
      </c>
      <c r="DW25" s="34">
        <v>13151</v>
      </c>
      <c r="DX25" s="34">
        <v>26594</v>
      </c>
      <c r="DY25" s="34">
        <v>870</v>
      </c>
      <c r="DZ25" s="34">
        <v>1140</v>
      </c>
      <c r="EA25" s="34">
        <v>2010</v>
      </c>
      <c r="EB25" s="33">
        <v>14313</v>
      </c>
      <c r="EC25" s="33">
        <v>14291</v>
      </c>
      <c r="ED25" s="34">
        <v>28604</v>
      </c>
      <c r="EE25" s="130">
        <v>41.15414474251703</v>
      </c>
      <c r="EF25" s="130">
        <v>53.67108574003831</v>
      </c>
      <c r="EG25" s="130">
        <v>46.58176725401427</v>
      </c>
      <c r="EH25" s="34">
        <v>57900</v>
      </c>
      <c r="EI25" s="34">
        <v>49790</v>
      </c>
      <c r="EJ25" s="34">
        <v>107690</v>
      </c>
      <c r="EK25" s="34">
        <v>7</v>
      </c>
      <c r="EL25" s="34">
        <v>8</v>
      </c>
      <c r="EM25" s="34">
        <v>15</v>
      </c>
      <c r="EN25" s="34">
        <v>1640</v>
      </c>
      <c r="EO25" s="34">
        <v>1364</v>
      </c>
      <c r="EP25" s="34">
        <v>3004</v>
      </c>
      <c r="EQ25" s="131">
        <v>0.012089810017271158</v>
      </c>
      <c r="ER25" s="131">
        <v>0.016067483430407713</v>
      </c>
      <c r="ES25" s="131">
        <v>0.013928869904355093</v>
      </c>
      <c r="ET25" s="131">
        <v>2.832469775474957</v>
      </c>
      <c r="EU25" s="131">
        <v>2.739505924884515</v>
      </c>
      <c r="EV25" s="131">
        <v>2.7894883461788464</v>
      </c>
      <c r="EW25" s="34">
        <v>8993</v>
      </c>
      <c r="EX25" s="34">
        <v>5969</v>
      </c>
      <c r="EY25" s="34">
        <v>14962</v>
      </c>
      <c r="EZ25" s="34">
        <v>1</v>
      </c>
      <c r="FA25" s="88">
        <v>0</v>
      </c>
      <c r="FB25" s="34">
        <v>1</v>
      </c>
      <c r="FC25" s="34">
        <v>167</v>
      </c>
      <c r="FD25" s="34">
        <v>124</v>
      </c>
      <c r="FE25" s="34">
        <v>291</v>
      </c>
      <c r="FF25" s="34">
        <v>0.011119759813188034</v>
      </c>
      <c r="FG25" s="88">
        <v>0</v>
      </c>
      <c r="FH25" s="34">
        <v>0.00668359844940516</v>
      </c>
      <c r="FI25" s="131">
        <v>1.8569998888024017</v>
      </c>
      <c r="FJ25" s="131">
        <v>2.07739989948065</v>
      </c>
      <c r="FK25" s="131">
        <v>1.9449271487769013</v>
      </c>
      <c r="FL25" s="34">
        <v>14313</v>
      </c>
      <c r="FM25" s="34">
        <v>14291</v>
      </c>
      <c r="FN25" s="34">
        <v>28604</v>
      </c>
      <c r="FO25" s="88">
        <v>0</v>
      </c>
      <c r="FP25" s="34">
        <v>1</v>
      </c>
      <c r="FQ25" s="34">
        <v>1</v>
      </c>
      <c r="FR25" s="34">
        <v>217</v>
      </c>
      <c r="FS25" s="34">
        <v>303</v>
      </c>
      <c r="FT25" s="34">
        <v>520</v>
      </c>
      <c r="FU25" s="88">
        <v>0</v>
      </c>
      <c r="FV25" s="34">
        <v>0.0069974109579455605</v>
      </c>
      <c r="FW25" s="34">
        <v>0.0034960145434205004</v>
      </c>
      <c r="FX25" s="131">
        <v>1.5161042408998813</v>
      </c>
      <c r="FY25" s="131">
        <v>2.1202155202575046</v>
      </c>
      <c r="FZ25" s="131">
        <v>1.8179275625786602</v>
      </c>
    </row>
    <row r="26" spans="1:182" s="77" customFormat="1" ht="27.75" customHeight="1">
      <c r="A26" s="70">
        <v>17</v>
      </c>
      <c r="B26" s="176" t="s">
        <v>45</v>
      </c>
      <c r="C26" s="75">
        <v>309373</v>
      </c>
      <c r="D26" s="75">
        <v>271645</v>
      </c>
      <c r="E26" s="136">
        <v>581018</v>
      </c>
      <c r="F26" s="141">
        <v>136636</v>
      </c>
      <c r="G26" s="75">
        <v>157986</v>
      </c>
      <c r="H26" s="74">
        <v>294622</v>
      </c>
      <c r="I26" s="75">
        <v>37841</v>
      </c>
      <c r="J26" s="75">
        <v>32105</v>
      </c>
      <c r="K26" s="73">
        <v>69946</v>
      </c>
      <c r="L26" s="75">
        <v>174477</v>
      </c>
      <c r="M26" s="75">
        <v>190091</v>
      </c>
      <c r="N26" s="75">
        <v>364568</v>
      </c>
      <c r="O26" s="128">
        <v>56.396970647082966</v>
      </c>
      <c r="P26" s="128">
        <v>69.97772828507796</v>
      </c>
      <c r="Q26" s="128">
        <v>62.74642093704498</v>
      </c>
      <c r="R26" s="75">
        <v>27683</v>
      </c>
      <c r="S26" s="75">
        <v>12451</v>
      </c>
      <c r="T26" s="74">
        <v>40134</v>
      </c>
      <c r="U26" s="75">
        <v>5695</v>
      </c>
      <c r="V26" s="75">
        <v>3819</v>
      </c>
      <c r="W26" s="74">
        <v>9514</v>
      </c>
      <c r="X26" s="86"/>
      <c r="Y26" s="86"/>
      <c r="Z26" s="81">
        <v>0</v>
      </c>
      <c r="AA26" s="75">
        <v>5695</v>
      </c>
      <c r="AB26" s="75">
        <v>3819</v>
      </c>
      <c r="AC26" s="75">
        <v>9514</v>
      </c>
      <c r="AD26" s="130">
        <v>20.57219232019651</v>
      </c>
      <c r="AE26" s="130">
        <v>30.672235161834394</v>
      </c>
      <c r="AF26" s="130">
        <v>23.705586285942093</v>
      </c>
      <c r="AG26" s="74">
        <v>337056</v>
      </c>
      <c r="AH26" s="74">
        <v>284096</v>
      </c>
      <c r="AI26" s="74">
        <v>621152</v>
      </c>
      <c r="AJ26" s="74">
        <v>142331</v>
      </c>
      <c r="AK26" s="74">
        <v>161805</v>
      </c>
      <c r="AL26" s="74">
        <v>304136</v>
      </c>
      <c r="AM26" s="74">
        <v>37841</v>
      </c>
      <c r="AN26" s="74">
        <v>32105</v>
      </c>
      <c r="AO26" s="74">
        <v>69946</v>
      </c>
      <c r="AP26" s="74">
        <v>180172</v>
      </c>
      <c r="AQ26" s="74">
        <v>193910</v>
      </c>
      <c r="AR26" s="74">
        <v>374082</v>
      </c>
      <c r="AS26" s="130">
        <v>53.45461881705117</v>
      </c>
      <c r="AT26" s="130">
        <v>68.25509686866411</v>
      </c>
      <c r="AU26" s="130">
        <v>60.22390654783371</v>
      </c>
      <c r="AV26" s="75">
        <v>57750</v>
      </c>
      <c r="AW26" s="75">
        <v>45636</v>
      </c>
      <c r="AX26" s="74">
        <v>103386</v>
      </c>
      <c r="AY26" s="75">
        <v>19438</v>
      </c>
      <c r="AZ26" s="75">
        <v>19958</v>
      </c>
      <c r="BA26" s="74">
        <v>39396</v>
      </c>
      <c r="BB26" s="75">
        <v>7613</v>
      </c>
      <c r="BC26" s="75">
        <v>6520</v>
      </c>
      <c r="BD26" s="74">
        <v>14133</v>
      </c>
      <c r="BE26" s="75">
        <v>27051</v>
      </c>
      <c r="BF26" s="75">
        <v>26478</v>
      </c>
      <c r="BG26" s="74">
        <v>53529</v>
      </c>
      <c r="BH26" s="130">
        <v>46.84155844155844</v>
      </c>
      <c r="BI26" s="130">
        <v>58.019984222981854</v>
      </c>
      <c r="BJ26" s="130">
        <v>51.77586907318206</v>
      </c>
      <c r="BK26" s="75">
        <v>5356</v>
      </c>
      <c r="BL26" s="75">
        <v>2537</v>
      </c>
      <c r="BM26" s="74">
        <v>7893</v>
      </c>
      <c r="BN26" s="75">
        <v>864</v>
      </c>
      <c r="BO26" s="75">
        <v>557</v>
      </c>
      <c r="BP26" s="74">
        <v>1421</v>
      </c>
      <c r="BQ26" s="86"/>
      <c r="BR26" s="86"/>
      <c r="BS26" s="81">
        <v>0</v>
      </c>
      <c r="BT26" s="75">
        <v>864</v>
      </c>
      <c r="BU26" s="75">
        <v>557</v>
      </c>
      <c r="BV26" s="75">
        <v>1421</v>
      </c>
      <c r="BW26" s="130">
        <v>16.13144137415982</v>
      </c>
      <c r="BX26" s="130">
        <v>21.955065037445802</v>
      </c>
      <c r="BY26" s="130">
        <v>18.0032940580261</v>
      </c>
      <c r="BZ26" s="74">
        <v>63106</v>
      </c>
      <c r="CA26" s="74">
        <v>48173</v>
      </c>
      <c r="CB26" s="74">
        <v>111279</v>
      </c>
      <c r="CC26" s="74">
        <v>20302</v>
      </c>
      <c r="CD26" s="74">
        <v>20515</v>
      </c>
      <c r="CE26" s="74">
        <v>40817</v>
      </c>
      <c r="CF26" s="74">
        <v>7613</v>
      </c>
      <c r="CG26" s="74">
        <v>6520</v>
      </c>
      <c r="CH26" s="74">
        <v>14133</v>
      </c>
      <c r="CI26" s="75">
        <v>27915</v>
      </c>
      <c r="CJ26" s="75">
        <v>27035</v>
      </c>
      <c r="CK26" s="74">
        <v>54950</v>
      </c>
      <c r="CL26" s="130">
        <v>44.23509650429436</v>
      </c>
      <c r="CM26" s="130">
        <v>56.1206484960455</v>
      </c>
      <c r="CN26" s="130">
        <v>49.38038623639681</v>
      </c>
      <c r="CO26" s="75">
        <v>19116</v>
      </c>
      <c r="CP26" s="75">
        <v>13657</v>
      </c>
      <c r="CQ26" s="74">
        <v>32773</v>
      </c>
      <c r="CR26" s="75">
        <v>6967</v>
      </c>
      <c r="CS26" s="75">
        <v>6694</v>
      </c>
      <c r="CT26" s="78">
        <v>13661</v>
      </c>
      <c r="CU26" s="75">
        <v>2423</v>
      </c>
      <c r="CV26" s="75">
        <v>1812</v>
      </c>
      <c r="CW26" s="74">
        <v>4235</v>
      </c>
      <c r="CX26" s="75">
        <v>9390</v>
      </c>
      <c r="CY26" s="75">
        <v>8506</v>
      </c>
      <c r="CZ26" s="75">
        <v>17896</v>
      </c>
      <c r="DA26" s="130">
        <v>49.12115505335844</v>
      </c>
      <c r="DB26" s="130">
        <v>62.283078274877354</v>
      </c>
      <c r="DC26" s="130">
        <v>54.60592560949562</v>
      </c>
      <c r="DD26" s="75">
        <v>1446</v>
      </c>
      <c r="DE26" s="75">
        <v>621</v>
      </c>
      <c r="DF26" s="74">
        <v>2067</v>
      </c>
      <c r="DG26" s="75">
        <v>252</v>
      </c>
      <c r="DH26" s="75">
        <v>171</v>
      </c>
      <c r="DI26" s="74">
        <v>423</v>
      </c>
      <c r="DJ26" s="75"/>
      <c r="DK26" s="75"/>
      <c r="DL26" s="72">
        <v>0</v>
      </c>
      <c r="DM26" s="75">
        <v>252</v>
      </c>
      <c r="DN26" s="75">
        <v>171</v>
      </c>
      <c r="DO26" s="74">
        <v>423</v>
      </c>
      <c r="DP26" s="130">
        <v>17.42738589211618</v>
      </c>
      <c r="DQ26" s="130">
        <v>27.536231884057973</v>
      </c>
      <c r="DR26" s="130">
        <v>20.4644412191582</v>
      </c>
      <c r="DS26" s="74">
        <v>20562</v>
      </c>
      <c r="DT26" s="74">
        <v>14278</v>
      </c>
      <c r="DU26" s="74">
        <v>34840</v>
      </c>
      <c r="DV26" s="74">
        <v>7219</v>
      </c>
      <c r="DW26" s="74">
        <v>6865</v>
      </c>
      <c r="DX26" s="74">
        <v>14084</v>
      </c>
      <c r="DY26" s="74">
        <v>2423</v>
      </c>
      <c r="DZ26" s="74">
        <v>1812</v>
      </c>
      <c r="EA26" s="74">
        <v>4235</v>
      </c>
      <c r="EB26" s="75">
        <v>9642</v>
      </c>
      <c r="EC26" s="75">
        <v>8677</v>
      </c>
      <c r="ED26" s="74">
        <v>18319</v>
      </c>
      <c r="EE26" s="130">
        <v>46.89232564925591</v>
      </c>
      <c r="EF26" s="130">
        <v>60.77181678106177</v>
      </c>
      <c r="EG26" s="130">
        <v>52.58036739380023</v>
      </c>
      <c r="EH26" s="74">
        <v>180172</v>
      </c>
      <c r="EI26" s="74">
        <v>193910</v>
      </c>
      <c r="EJ26" s="74">
        <v>374082</v>
      </c>
      <c r="EK26" s="74">
        <v>20256</v>
      </c>
      <c r="EL26" s="74">
        <v>27845</v>
      </c>
      <c r="EM26" s="74">
        <v>48101</v>
      </c>
      <c r="EN26" s="74">
        <v>43784</v>
      </c>
      <c r="EO26" s="74">
        <v>57273</v>
      </c>
      <c r="EP26" s="74">
        <v>101057</v>
      </c>
      <c r="EQ26" s="137">
        <v>11.242590413604777</v>
      </c>
      <c r="ER26" s="137">
        <v>14.35975452529524</v>
      </c>
      <c r="ES26" s="137">
        <v>12.858410722782704</v>
      </c>
      <c r="ET26" s="137">
        <v>24.30122327553671</v>
      </c>
      <c r="EU26" s="137">
        <v>29.53586715486566</v>
      </c>
      <c r="EV26" s="137">
        <v>27.01466523382574</v>
      </c>
      <c r="EW26" s="74">
        <v>27915</v>
      </c>
      <c r="EX26" s="74">
        <v>27035</v>
      </c>
      <c r="EY26" s="74">
        <v>54950</v>
      </c>
      <c r="EZ26" s="74">
        <v>1551</v>
      </c>
      <c r="FA26" s="74">
        <v>1759</v>
      </c>
      <c r="FB26" s="74">
        <v>3310</v>
      </c>
      <c r="FC26" s="74">
        <v>5712</v>
      </c>
      <c r="FD26" s="74">
        <v>6413</v>
      </c>
      <c r="FE26" s="74">
        <v>12125</v>
      </c>
      <c r="FF26" s="137">
        <v>5.556152606125739</v>
      </c>
      <c r="FG26" s="137">
        <v>6.506380617717773</v>
      </c>
      <c r="FH26" s="137">
        <v>6.023657870791629</v>
      </c>
      <c r="FI26" s="137">
        <v>20.462117141321873</v>
      </c>
      <c r="FJ26" s="137">
        <v>23.721102274828922</v>
      </c>
      <c r="FK26" s="137">
        <v>22.065514103730663</v>
      </c>
      <c r="FL26" s="74">
        <v>9642</v>
      </c>
      <c r="FM26" s="74">
        <v>8677</v>
      </c>
      <c r="FN26" s="74">
        <v>18319</v>
      </c>
      <c r="FO26" s="74">
        <v>621</v>
      </c>
      <c r="FP26" s="74">
        <v>659</v>
      </c>
      <c r="FQ26" s="74">
        <v>1280</v>
      </c>
      <c r="FR26" s="74">
        <v>2239</v>
      </c>
      <c r="FS26" s="74">
        <v>2349</v>
      </c>
      <c r="FT26" s="74">
        <v>4588</v>
      </c>
      <c r="FU26" s="137">
        <v>6.440572495332918</v>
      </c>
      <c r="FV26" s="137">
        <v>7.594790826322462</v>
      </c>
      <c r="FW26" s="137">
        <v>6.987280965118184</v>
      </c>
      <c r="FX26" s="137">
        <v>23.22132337689276</v>
      </c>
      <c r="FY26" s="137">
        <v>27.071568514463525</v>
      </c>
      <c r="FZ26" s="137">
        <v>25.04503520934549</v>
      </c>
    </row>
    <row r="27" spans="1:182" s="16" customFormat="1" ht="30" customHeight="1">
      <c r="A27" s="4">
        <v>18</v>
      </c>
      <c r="B27" s="175" t="s">
        <v>74</v>
      </c>
      <c r="C27" s="33">
        <v>126516</v>
      </c>
      <c r="D27" s="33">
        <v>149615</v>
      </c>
      <c r="E27" s="127">
        <v>276131</v>
      </c>
      <c r="F27" s="33">
        <v>97177</v>
      </c>
      <c r="G27" s="33">
        <v>130429</v>
      </c>
      <c r="H27" s="34">
        <v>227606</v>
      </c>
      <c r="I27" s="33">
        <v>5337</v>
      </c>
      <c r="J27" s="33">
        <v>3995</v>
      </c>
      <c r="K27" s="37">
        <v>9332</v>
      </c>
      <c r="L27" s="33">
        <v>102514</v>
      </c>
      <c r="M27" s="33">
        <v>134424</v>
      </c>
      <c r="N27" s="33">
        <v>236938</v>
      </c>
      <c r="O27" s="128">
        <v>81.02848651553953</v>
      </c>
      <c r="P27" s="128">
        <v>89.84660628947633</v>
      </c>
      <c r="Q27" s="128">
        <v>85.80637451064894</v>
      </c>
      <c r="R27" s="33">
        <v>45270</v>
      </c>
      <c r="S27" s="33">
        <v>33447</v>
      </c>
      <c r="T27" s="34">
        <v>78717</v>
      </c>
      <c r="U27" s="33">
        <v>12774</v>
      </c>
      <c r="V27" s="33">
        <v>16226</v>
      </c>
      <c r="W27" s="34">
        <v>29000</v>
      </c>
      <c r="X27" s="33">
        <v>2216</v>
      </c>
      <c r="Y27" s="33">
        <v>2001</v>
      </c>
      <c r="Z27" s="34">
        <v>4217</v>
      </c>
      <c r="AA27" s="33">
        <v>14990</v>
      </c>
      <c r="AB27" s="33">
        <v>18227</v>
      </c>
      <c r="AC27" s="33">
        <v>33217</v>
      </c>
      <c r="AD27" s="130">
        <v>33.11243649215817</v>
      </c>
      <c r="AE27" s="130">
        <v>54.495171465303315</v>
      </c>
      <c r="AF27" s="130">
        <v>42.19800043192703</v>
      </c>
      <c r="AG27" s="34">
        <v>171786</v>
      </c>
      <c r="AH27" s="34">
        <v>183062</v>
      </c>
      <c r="AI27" s="34">
        <v>354848</v>
      </c>
      <c r="AJ27" s="34">
        <v>109951</v>
      </c>
      <c r="AK27" s="34">
        <v>146655</v>
      </c>
      <c r="AL27" s="34">
        <v>256606</v>
      </c>
      <c r="AM27" s="34">
        <v>7553</v>
      </c>
      <c r="AN27" s="34">
        <v>5996</v>
      </c>
      <c r="AO27" s="34">
        <v>13549</v>
      </c>
      <c r="AP27" s="33">
        <v>117504</v>
      </c>
      <c r="AQ27" s="33">
        <v>152651</v>
      </c>
      <c r="AR27" s="34">
        <v>270155</v>
      </c>
      <c r="AS27" s="130">
        <v>68.40138311620272</v>
      </c>
      <c r="AT27" s="130">
        <v>83.38759545946182</v>
      </c>
      <c r="AU27" s="130">
        <v>76.13259761926233</v>
      </c>
      <c r="AV27" s="33">
        <v>12047</v>
      </c>
      <c r="AW27" s="33">
        <v>15211</v>
      </c>
      <c r="AX27" s="34">
        <v>27258</v>
      </c>
      <c r="AY27" s="33">
        <v>6602</v>
      </c>
      <c r="AZ27" s="33">
        <v>9938</v>
      </c>
      <c r="BA27" s="34">
        <v>16540</v>
      </c>
      <c r="BB27" s="33">
        <v>640</v>
      </c>
      <c r="BC27" s="33">
        <v>779</v>
      </c>
      <c r="BD27" s="34">
        <v>1419</v>
      </c>
      <c r="BE27" s="33">
        <v>7242</v>
      </c>
      <c r="BF27" s="33">
        <v>10717</v>
      </c>
      <c r="BG27" s="34">
        <v>17959</v>
      </c>
      <c r="BH27" s="130">
        <v>60.11455134058272</v>
      </c>
      <c r="BI27" s="130">
        <v>70.45559134836631</v>
      </c>
      <c r="BJ27" s="130">
        <v>65.88524469880403</v>
      </c>
      <c r="BK27" s="33">
        <v>57</v>
      </c>
      <c r="BL27" s="33">
        <v>48</v>
      </c>
      <c r="BM27" s="34">
        <v>105</v>
      </c>
      <c r="BN27" s="33">
        <v>15</v>
      </c>
      <c r="BO27" s="33">
        <v>19</v>
      </c>
      <c r="BP27" s="34">
        <v>34</v>
      </c>
      <c r="BQ27" s="33">
        <v>4</v>
      </c>
      <c r="BR27" s="33">
        <v>4</v>
      </c>
      <c r="BS27" s="34">
        <v>8</v>
      </c>
      <c r="BT27" s="33">
        <v>19</v>
      </c>
      <c r="BU27" s="33">
        <v>23</v>
      </c>
      <c r="BV27" s="33">
        <v>42</v>
      </c>
      <c r="BW27" s="130">
        <v>33.33333333333333</v>
      </c>
      <c r="BX27" s="130">
        <v>47.91666666666667</v>
      </c>
      <c r="BY27" s="130">
        <v>40</v>
      </c>
      <c r="BZ27" s="34">
        <v>12104</v>
      </c>
      <c r="CA27" s="34">
        <v>15259</v>
      </c>
      <c r="CB27" s="34">
        <v>27363</v>
      </c>
      <c r="CC27" s="34">
        <v>6617</v>
      </c>
      <c r="CD27" s="34">
        <v>9957</v>
      </c>
      <c r="CE27" s="34">
        <v>16574</v>
      </c>
      <c r="CF27" s="34">
        <v>644</v>
      </c>
      <c r="CG27" s="34">
        <v>783</v>
      </c>
      <c r="CH27" s="34">
        <v>1427</v>
      </c>
      <c r="CI27" s="33">
        <v>7261</v>
      </c>
      <c r="CJ27" s="33">
        <v>10740</v>
      </c>
      <c r="CK27" s="34">
        <v>18001</v>
      </c>
      <c r="CL27" s="130">
        <v>59.988433575677455</v>
      </c>
      <c r="CM27" s="130">
        <v>70.38469100203159</v>
      </c>
      <c r="CN27" s="130">
        <v>65.78591528706647</v>
      </c>
      <c r="CO27" s="33">
        <v>1618</v>
      </c>
      <c r="CP27" s="33">
        <v>1949</v>
      </c>
      <c r="CQ27" s="34">
        <v>3567</v>
      </c>
      <c r="CR27" s="33">
        <v>746</v>
      </c>
      <c r="CS27" s="33">
        <v>1130</v>
      </c>
      <c r="CT27" s="38">
        <v>1876</v>
      </c>
      <c r="CU27" s="33">
        <v>69</v>
      </c>
      <c r="CV27" s="33">
        <v>101</v>
      </c>
      <c r="CW27" s="34">
        <v>170</v>
      </c>
      <c r="CX27" s="33">
        <v>815</v>
      </c>
      <c r="CY27" s="33">
        <v>1231</v>
      </c>
      <c r="CZ27" s="33">
        <v>2046</v>
      </c>
      <c r="DA27" s="130">
        <v>50.37082818294191</v>
      </c>
      <c r="DB27" s="130">
        <v>63.16059517701385</v>
      </c>
      <c r="DC27" s="130">
        <v>57.35912531539108</v>
      </c>
      <c r="DD27" s="33">
        <v>4</v>
      </c>
      <c r="DE27" s="33">
        <v>1</v>
      </c>
      <c r="DF27" s="34">
        <v>5</v>
      </c>
      <c r="DG27" s="33">
        <v>4</v>
      </c>
      <c r="DH27" s="87">
        <v>0</v>
      </c>
      <c r="DI27" s="34">
        <v>4</v>
      </c>
      <c r="DJ27" s="87">
        <v>0</v>
      </c>
      <c r="DK27" s="33">
        <v>1</v>
      </c>
      <c r="DL27" s="36">
        <v>1</v>
      </c>
      <c r="DM27" s="33">
        <v>4</v>
      </c>
      <c r="DN27" s="33">
        <v>1</v>
      </c>
      <c r="DO27" s="34">
        <v>5</v>
      </c>
      <c r="DP27" s="130">
        <v>100</v>
      </c>
      <c r="DQ27" s="130">
        <v>100</v>
      </c>
      <c r="DR27" s="130">
        <v>100</v>
      </c>
      <c r="DS27" s="34">
        <v>1622</v>
      </c>
      <c r="DT27" s="34">
        <v>1950</v>
      </c>
      <c r="DU27" s="34">
        <v>3572</v>
      </c>
      <c r="DV27" s="34">
        <v>750</v>
      </c>
      <c r="DW27" s="34">
        <v>1130</v>
      </c>
      <c r="DX27" s="34">
        <v>1880</v>
      </c>
      <c r="DY27" s="34">
        <v>69</v>
      </c>
      <c r="DZ27" s="34">
        <v>102</v>
      </c>
      <c r="EA27" s="34">
        <v>171</v>
      </c>
      <c r="EB27" s="33">
        <v>819</v>
      </c>
      <c r="EC27" s="33">
        <v>1232</v>
      </c>
      <c r="ED27" s="34">
        <v>2051</v>
      </c>
      <c r="EE27" s="130">
        <v>50.49321824907521</v>
      </c>
      <c r="EF27" s="130">
        <v>63.17948717948718</v>
      </c>
      <c r="EG27" s="130">
        <v>57.418812989921605</v>
      </c>
      <c r="EH27" s="34">
        <v>117504</v>
      </c>
      <c r="EI27" s="34">
        <v>152651</v>
      </c>
      <c r="EJ27" s="34">
        <v>270155</v>
      </c>
      <c r="EK27" s="34">
        <v>26574</v>
      </c>
      <c r="EL27" s="34">
        <v>56650</v>
      </c>
      <c r="EM27" s="34">
        <v>83224</v>
      </c>
      <c r="EN27" s="34">
        <v>52032</v>
      </c>
      <c r="EO27" s="34">
        <v>68620</v>
      </c>
      <c r="EP27" s="34">
        <v>120652</v>
      </c>
      <c r="EQ27" s="131">
        <v>22.615400326797385</v>
      </c>
      <c r="ER27" s="131">
        <v>37.110795212609155</v>
      </c>
      <c r="ES27" s="131">
        <v>30.806018767004126</v>
      </c>
      <c r="ET27" s="131">
        <v>44.28104575163399</v>
      </c>
      <c r="EU27" s="131">
        <v>44.95221125311986</v>
      </c>
      <c r="EV27" s="131">
        <v>44.6602876126668</v>
      </c>
      <c r="EW27" s="34">
        <v>7261</v>
      </c>
      <c r="EX27" s="34">
        <v>10740</v>
      </c>
      <c r="EY27" s="34">
        <v>18001</v>
      </c>
      <c r="EZ27" s="34">
        <v>755</v>
      </c>
      <c r="FA27" s="34">
        <v>1830</v>
      </c>
      <c r="FB27" s="34">
        <v>2585</v>
      </c>
      <c r="FC27" s="34">
        <v>3409</v>
      </c>
      <c r="FD27" s="34">
        <v>6805</v>
      </c>
      <c r="FE27" s="34">
        <v>10214</v>
      </c>
      <c r="FF27" s="131">
        <v>10.398016802093375</v>
      </c>
      <c r="FG27" s="131">
        <v>17.039106145251395</v>
      </c>
      <c r="FH27" s="131">
        <v>14.360313315926893</v>
      </c>
      <c r="FI27" s="131">
        <v>46.94945599779645</v>
      </c>
      <c r="FJ27" s="131">
        <v>63.361266294227185</v>
      </c>
      <c r="FK27" s="131">
        <v>56.74129215043609</v>
      </c>
      <c r="FL27" s="34">
        <v>819</v>
      </c>
      <c r="FM27" s="34">
        <v>1232</v>
      </c>
      <c r="FN27" s="34">
        <v>2051</v>
      </c>
      <c r="FO27" s="34">
        <v>63</v>
      </c>
      <c r="FP27" s="34">
        <v>163</v>
      </c>
      <c r="FQ27" s="34">
        <v>226</v>
      </c>
      <c r="FR27" s="34">
        <v>300</v>
      </c>
      <c r="FS27" s="34">
        <v>718</v>
      </c>
      <c r="FT27" s="34">
        <v>1018</v>
      </c>
      <c r="FU27" s="131">
        <v>7.6923076923076925</v>
      </c>
      <c r="FV27" s="131">
        <v>13.23051948051948</v>
      </c>
      <c r="FW27" s="131">
        <v>11.019015114578254</v>
      </c>
      <c r="FX27" s="131">
        <v>36.630036630036635</v>
      </c>
      <c r="FY27" s="131">
        <v>58.27922077922078</v>
      </c>
      <c r="FZ27" s="131">
        <v>49.63432471964895</v>
      </c>
    </row>
    <row r="28" spans="1:182" s="16" customFormat="1" ht="43.5" customHeight="1">
      <c r="A28" s="4">
        <v>19</v>
      </c>
      <c r="B28" s="176" t="s">
        <v>46</v>
      </c>
      <c r="C28" s="192">
        <f>714487+9</f>
        <v>714496</v>
      </c>
      <c r="D28" s="192">
        <f>530902+7</f>
        <v>530909</v>
      </c>
      <c r="E28" s="193">
        <f>C28+D28</f>
        <v>1245405</v>
      </c>
      <c r="F28" s="192">
        <f>443298+6</f>
        <v>443304</v>
      </c>
      <c r="G28" s="192">
        <v>389232</v>
      </c>
      <c r="H28" s="55">
        <f>F28+G28</f>
        <v>832536</v>
      </c>
      <c r="I28" s="38">
        <v>14785</v>
      </c>
      <c r="J28" s="38">
        <v>9997</v>
      </c>
      <c r="K28" s="211">
        <f>I28+J28</f>
        <v>24782</v>
      </c>
      <c r="L28" s="192">
        <f>SUM(F28,I28)</f>
        <v>458089</v>
      </c>
      <c r="M28" s="192">
        <f>SUM(G28,J28)</f>
        <v>399229</v>
      </c>
      <c r="N28" s="192">
        <f>SUM(H28,K28)</f>
        <v>857318</v>
      </c>
      <c r="O28" s="128">
        <f>L28/C28*100</f>
        <v>64.1135849605876</v>
      </c>
      <c r="P28" s="128">
        <f>M28/D28*100</f>
        <v>75.1972560269274</v>
      </c>
      <c r="Q28" s="128">
        <f>N28/E28*100</f>
        <v>68.83849029030716</v>
      </c>
      <c r="R28" s="192">
        <f>45294+600</f>
        <v>45894</v>
      </c>
      <c r="S28" s="192">
        <f>16733+245</f>
        <v>16978</v>
      </c>
      <c r="T28" s="55">
        <f>R28+S28</f>
        <v>62872</v>
      </c>
      <c r="U28" s="192">
        <v>17732</v>
      </c>
      <c r="V28" s="192">
        <v>8232</v>
      </c>
      <c r="W28" s="55">
        <f>U28+V28</f>
        <v>25964</v>
      </c>
      <c r="X28" s="38">
        <v>1547</v>
      </c>
      <c r="Y28" s="38">
        <v>653</v>
      </c>
      <c r="Z28" s="40">
        <f>X28+Y28</f>
        <v>2200</v>
      </c>
      <c r="AA28" s="192">
        <f>SUM(U28,X28)</f>
        <v>19279</v>
      </c>
      <c r="AB28" s="192">
        <f>SUM(V28,Y28)</f>
        <v>8885</v>
      </c>
      <c r="AC28" s="192">
        <f>SUM(W28,Z28)</f>
        <v>28164</v>
      </c>
      <c r="AD28" s="130">
        <f>IF(R28=0,"",AA28/R28*100)</f>
        <v>42.0076698479104</v>
      </c>
      <c r="AE28" s="130">
        <f>IF(S28=0,"",AB28/S28*100)</f>
        <v>52.332430203793145</v>
      </c>
      <c r="AF28" s="130">
        <f>IF(T28=0,"",AC28/T28*100)</f>
        <v>44.795775543962336</v>
      </c>
      <c r="AG28" s="40">
        <f>C28+R28</f>
        <v>760390</v>
      </c>
      <c r="AH28" s="40">
        <f>D28+S28</f>
        <v>547887</v>
      </c>
      <c r="AI28" s="40">
        <f>AG28+AH28</f>
        <v>1308277</v>
      </c>
      <c r="AJ28" s="40">
        <f>F28+U28</f>
        <v>461036</v>
      </c>
      <c r="AK28" s="40">
        <f>G28+V28</f>
        <v>397464</v>
      </c>
      <c r="AL28" s="40">
        <f>AJ28+AK28</f>
        <v>858500</v>
      </c>
      <c r="AM28" s="40">
        <f>I28+X28</f>
        <v>16332</v>
      </c>
      <c r="AN28" s="40">
        <f>J28+Y28</f>
        <v>10650</v>
      </c>
      <c r="AO28" s="40">
        <f>AM28+AN28</f>
        <v>26982</v>
      </c>
      <c r="AP28" s="192">
        <f>SUM(AJ28,AM28)</f>
        <v>477368</v>
      </c>
      <c r="AQ28" s="192">
        <f>SUM(AK28,AN28)</f>
        <v>408114</v>
      </c>
      <c r="AR28" s="40">
        <f>SUM(AP28,AQ28)</f>
        <v>885482</v>
      </c>
      <c r="AS28" s="130">
        <f>IF(AG28=0,"",AP28/AG28*100)</f>
        <v>62.77936322150476</v>
      </c>
      <c r="AT28" s="130">
        <f>IF(AH28=0,"",AQ28/AH28*100)</f>
        <v>74.48871756402325</v>
      </c>
      <c r="AU28" s="130">
        <f>IF(AI28=0,"",AR28/AI28*100)</f>
        <v>67.68306711804915</v>
      </c>
      <c r="AV28" s="38">
        <v>101911</v>
      </c>
      <c r="AW28" s="38">
        <v>75474</v>
      </c>
      <c r="AX28" s="40">
        <f>AV28+AW28</f>
        <v>177385</v>
      </c>
      <c r="AY28" s="38">
        <v>53315</v>
      </c>
      <c r="AZ28" s="38">
        <v>46471</v>
      </c>
      <c r="BA28" s="40">
        <f>AY28+AZ28</f>
        <v>99786</v>
      </c>
      <c r="BB28" s="38">
        <v>17002</v>
      </c>
      <c r="BC28" s="38">
        <v>10400</v>
      </c>
      <c r="BD28" s="40">
        <f>BB28+BC28</f>
        <v>27402</v>
      </c>
      <c r="BE28" s="192">
        <f>SUM(AY28,BB28)</f>
        <v>70317</v>
      </c>
      <c r="BF28" s="192">
        <f>SUM(AZ28,BC28)</f>
        <v>56871</v>
      </c>
      <c r="BG28" s="40">
        <f>SUM(BE28,BF28)</f>
        <v>127188</v>
      </c>
      <c r="BH28" s="216">
        <f>IF(AV28=0,"",BE28/AV28*100)</f>
        <v>68.99843981513281</v>
      </c>
      <c r="BI28" s="216">
        <f>IF(AW28=0,"",BF28/AW28*100)</f>
        <v>75.35177677080848</v>
      </c>
      <c r="BJ28" s="216">
        <f>IF(AX28=0,"",BG28/AX28*100)</f>
        <v>71.70166586802718</v>
      </c>
      <c r="BK28" s="38">
        <f>6424+78</f>
        <v>6502</v>
      </c>
      <c r="BL28" s="38">
        <f>2424+44</f>
        <v>2468</v>
      </c>
      <c r="BM28" s="40">
        <f>BK28+BL28</f>
        <v>8970</v>
      </c>
      <c r="BN28" s="38">
        <v>2180</v>
      </c>
      <c r="BO28" s="38">
        <v>1073</v>
      </c>
      <c r="BP28" s="40">
        <f>BN28+BO28</f>
        <v>3253</v>
      </c>
      <c r="BQ28" s="40">
        <v>229</v>
      </c>
      <c r="BR28" s="38">
        <v>120</v>
      </c>
      <c r="BS28" s="40">
        <f>BQ28+BR28</f>
        <v>349</v>
      </c>
      <c r="BT28" s="192">
        <f>SUM(BN28,BQ28)</f>
        <v>2409</v>
      </c>
      <c r="BU28" s="192">
        <f>SUM(BO28,BR28)</f>
        <v>1193</v>
      </c>
      <c r="BV28" s="192">
        <f>SUM(BP28,BS28)</f>
        <v>3602</v>
      </c>
      <c r="BW28" s="216">
        <f>IF(BK28=0,"",BT28/BK28*100)</f>
        <v>37.050138418948016</v>
      </c>
      <c r="BX28" s="216">
        <f>IF(BL28=0,"",BU28/BL28*100)</f>
        <v>48.33873581847649</v>
      </c>
      <c r="BY28" s="216">
        <f>IF(BM28=0,"",BV28/BM28*100)</f>
        <v>40.15607580824972</v>
      </c>
      <c r="BZ28" s="40">
        <f>AV28+BK28</f>
        <v>108413</v>
      </c>
      <c r="CA28" s="40">
        <f>AW28+BL28</f>
        <v>77942</v>
      </c>
      <c r="CB28" s="40">
        <f>BZ28+CA28</f>
        <v>186355</v>
      </c>
      <c r="CC28" s="40">
        <f>AY28+BN28</f>
        <v>55495</v>
      </c>
      <c r="CD28" s="40">
        <f>AZ28+BO28</f>
        <v>47544</v>
      </c>
      <c r="CE28" s="40">
        <f>CC28+CD28</f>
        <v>103039</v>
      </c>
      <c r="CF28" s="40">
        <f>BB28+BQ28</f>
        <v>17231</v>
      </c>
      <c r="CG28" s="40">
        <f>BC28+BR28</f>
        <v>10520</v>
      </c>
      <c r="CH28" s="40">
        <f>CF28+CG28</f>
        <v>27751</v>
      </c>
      <c r="CI28" s="192">
        <f>SUM(CC28,CF28)</f>
        <v>72726</v>
      </c>
      <c r="CJ28" s="192">
        <f>SUM(CD28,CG28)</f>
        <v>58064</v>
      </c>
      <c r="CK28" s="40">
        <f>SUM(CI28,CJ28)</f>
        <v>130790</v>
      </c>
      <c r="CL28" s="216">
        <f>IF(BZ28=0,"",CI28/BZ28*100)</f>
        <v>67.08236097147021</v>
      </c>
      <c r="CM28" s="216">
        <f>IF(CA28=0,"",CJ28/CA28*100)</f>
        <v>74.49642041518052</v>
      </c>
      <c r="CN28" s="216">
        <f>IF(CB28=0,"",CK28/CB28*100)</f>
        <v>70.18325239462317</v>
      </c>
      <c r="CO28" s="38">
        <v>45728</v>
      </c>
      <c r="CP28" s="38">
        <v>30016</v>
      </c>
      <c r="CQ28" s="40">
        <f>CO28+CP28</f>
        <v>75744</v>
      </c>
      <c r="CR28" s="38">
        <v>26239</v>
      </c>
      <c r="CS28" s="38">
        <v>18247</v>
      </c>
      <c r="CT28" s="38">
        <f>CR28+CS28</f>
        <v>44486</v>
      </c>
      <c r="CU28" s="38">
        <v>815</v>
      </c>
      <c r="CV28" s="38">
        <v>597</v>
      </c>
      <c r="CW28" s="40">
        <f>CU28+CV28</f>
        <v>1412</v>
      </c>
      <c r="CX28" s="192">
        <f>SUM(CR28,CU28)</f>
        <v>27054</v>
      </c>
      <c r="CY28" s="192">
        <f>SUM(CS28,CV28)</f>
        <v>18844</v>
      </c>
      <c r="CZ28" s="192">
        <f>SUM(CT28,CW28)</f>
        <v>45898</v>
      </c>
      <c r="DA28" s="216">
        <f>IF(CO28=0,"",CX28/CO28*100)</f>
        <v>59.16287613715885</v>
      </c>
      <c r="DB28" s="216">
        <f>IF(CP28=0,"",CY28/CP28*100)</f>
        <v>62.779850746268664</v>
      </c>
      <c r="DC28" s="216">
        <f>IF(CQ28=0,"",CZ28/CQ28*100)</f>
        <v>60.59621884241656</v>
      </c>
      <c r="DD28" s="38">
        <f>1581+9</f>
        <v>1590</v>
      </c>
      <c r="DE28" s="38">
        <v>660</v>
      </c>
      <c r="DF28" s="40">
        <f>DD28+DE28</f>
        <v>2250</v>
      </c>
      <c r="DG28" s="38">
        <v>633</v>
      </c>
      <c r="DH28" s="38">
        <v>280</v>
      </c>
      <c r="DI28" s="40">
        <f>DG28+DH28</f>
        <v>913</v>
      </c>
      <c r="DJ28" s="38">
        <v>43</v>
      </c>
      <c r="DK28" s="38">
        <v>31</v>
      </c>
      <c r="DL28" s="39">
        <f>SUM(DJ28:DK28)</f>
        <v>74</v>
      </c>
      <c r="DM28" s="192">
        <f>SUM(DG28,DJ28)</f>
        <v>676</v>
      </c>
      <c r="DN28" s="192">
        <f>SUM(DH28,DK28)</f>
        <v>311</v>
      </c>
      <c r="DO28" s="40">
        <f>SUM(DM28,DN28)</f>
        <v>987</v>
      </c>
      <c r="DP28" s="216">
        <f>IF(DD28=0,"",DM28/DD28*100)</f>
        <v>42.515723270440255</v>
      </c>
      <c r="DQ28" s="216">
        <f>IF(DE28=0,"",DN28/DE28*100)</f>
        <v>47.12121212121212</v>
      </c>
      <c r="DR28" s="216">
        <f>IF(DF28=0,"",DO28/DF28*100)</f>
        <v>43.86666666666667</v>
      </c>
      <c r="DS28" s="40">
        <f>CO28+DD28</f>
        <v>47318</v>
      </c>
      <c r="DT28" s="40">
        <f>CP28+DE28</f>
        <v>30676</v>
      </c>
      <c r="DU28" s="40">
        <f>DS28+DT28</f>
        <v>77994</v>
      </c>
      <c r="DV28" s="40">
        <f>CR28+DG28</f>
        <v>26872</v>
      </c>
      <c r="DW28" s="40">
        <f>CS28+DH28</f>
        <v>18527</v>
      </c>
      <c r="DX28" s="40">
        <f>DV28+DW28</f>
        <v>45399</v>
      </c>
      <c r="DY28" s="40">
        <f>CU28+DJ28</f>
        <v>858</v>
      </c>
      <c r="DZ28" s="40">
        <f>CV28+DK28</f>
        <v>628</v>
      </c>
      <c r="EA28" s="40">
        <f>DY28+DZ28</f>
        <v>1486</v>
      </c>
      <c r="EB28" s="192">
        <f>SUM(DV28,DY28)</f>
        <v>27730</v>
      </c>
      <c r="EC28" s="192">
        <f>SUM(DW28,DZ28)</f>
        <v>19155</v>
      </c>
      <c r="ED28" s="40">
        <f>SUM(EB28,EC28)</f>
        <v>46885</v>
      </c>
      <c r="EE28" s="216">
        <f>IF(DS28=0,"",EB28/DS28*100)</f>
        <v>58.60349127182045</v>
      </c>
      <c r="EF28" s="216">
        <f>IF(DT28=0,"",EC28/DT28*100)</f>
        <v>62.44295214499935</v>
      </c>
      <c r="EG28" s="216">
        <f>IF(DU28=0,"",ED28/DU28*100)</f>
        <v>60.1135984819345</v>
      </c>
      <c r="EH28" s="55">
        <f>AP28</f>
        <v>477368</v>
      </c>
      <c r="EI28" s="55">
        <f>AQ28</f>
        <v>408114</v>
      </c>
      <c r="EJ28" s="55">
        <f>AR28</f>
        <v>885482</v>
      </c>
      <c r="EK28" s="55">
        <v>22733</v>
      </c>
      <c r="EL28" s="55">
        <v>28910</v>
      </c>
      <c r="EM28" s="55">
        <f>EK28+EL28</f>
        <v>51643</v>
      </c>
      <c r="EN28" s="55">
        <v>105778</v>
      </c>
      <c r="EO28" s="55">
        <v>124109</v>
      </c>
      <c r="EP28" s="55">
        <f>EN28+EO28</f>
        <v>229887</v>
      </c>
      <c r="EQ28" s="194">
        <f>EK28/EH28%</f>
        <v>4.762154145229676</v>
      </c>
      <c r="ER28" s="194">
        <f>EL28/EI28%</f>
        <v>7.083805015265343</v>
      </c>
      <c r="ES28" s="194">
        <f>EM28/EJ28%</f>
        <v>5.832190829401388</v>
      </c>
      <c r="ET28" s="195">
        <f>EN28/EH28%</f>
        <v>22.158586247926127</v>
      </c>
      <c r="EU28" s="195">
        <f>EO28/EI28%</f>
        <v>30.410375532326754</v>
      </c>
      <c r="EV28" s="195">
        <f>EP28/EJ28%</f>
        <v>25.961792560436013</v>
      </c>
      <c r="EW28" s="55">
        <f>CI28</f>
        <v>72726</v>
      </c>
      <c r="EX28" s="55">
        <f>CJ28</f>
        <v>58064</v>
      </c>
      <c r="EY28" s="55">
        <f>CK28</f>
        <v>130790</v>
      </c>
      <c r="EZ28" s="55">
        <v>1254</v>
      </c>
      <c r="FA28" s="55">
        <v>1569</v>
      </c>
      <c r="FB28" s="55">
        <f>EZ28+FA28</f>
        <v>2823</v>
      </c>
      <c r="FC28" s="55">
        <v>10368</v>
      </c>
      <c r="FD28" s="55">
        <v>11545</v>
      </c>
      <c r="FE28" s="55">
        <f>FC28+FD28</f>
        <v>21913</v>
      </c>
      <c r="FF28" s="194">
        <f>EZ28/EW28%</f>
        <v>1.7242801749030607</v>
      </c>
      <c r="FG28" s="194">
        <f>FA28/EX28%</f>
        <v>2.7021906861394323</v>
      </c>
      <c r="FH28" s="194">
        <f>FB28/EY28%</f>
        <v>2.1584218976986005</v>
      </c>
      <c r="FI28" s="195">
        <f>FC28/EW28%</f>
        <v>14.256249484365977</v>
      </c>
      <c r="FJ28" s="195">
        <f>FD28/EX28%</f>
        <v>19.88323229539818</v>
      </c>
      <c r="FK28" s="195">
        <f>FE28/EY28%</f>
        <v>16.7543390167444</v>
      </c>
      <c r="FL28" s="55">
        <f>EB28</f>
        <v>27730</v>
      </c>
      <c r="FM28" s="55">
        <f>EC28</f>
        <v>19155</v>
      </c>
      <c r="FN28" s="55">
        <f>ED28</f>
        <v>46885</v>
      </c>
      <c r="FO28" s="55">
        <v>4946</v>
      </c>
      <c r="FP28" s="55">
        <v>3975</v>
      </c>
      <c r="FQ28" s="55">
        <f>FO28+FP28</f>
        <v>8921</v>
      </c>
      <c r="FR28" s="55">
        <v>233</v>
      </c>
      <c r="FS28" s="55">
        <v>224</v>
      </c>
      <c r="FT28" s="55">
        <f>FR28+FS28</f>
        <v>457</v>
      </c>
      <c r="FU28" s="194">
        <f>FO28/FL28%</f>
        <v>17.836278398846016</v>
      </c>
      <c r="FV28" s="194">
        <f>FP28/FM28%</f>
        <v>20.751761942051683</v>
      </c>
      <c r="FW28" s="194">
        <f>FQ28/FN28%</f>
        <v>19.0274074864029</v>
      </c>
      <c r="FX28" s="195">
        <f>FR28/FL28%</f>
        <v>0.8402452217814641</v>
      </c>
      <c r="FY28" s="195">
        <f>FS28/FM28%</f>
        <v>1.16940746541373</v>
      </c>
      <c r="FZ28" s="195">
        <f>FT28/FN28%</f>
        <v>0.9747253919163911</v>
      </c>
    </row>
    <row r="29" spans="1:182" s="16" customFormat="1" ht="36" customHeight="1">
      <c r="A29" s="4">
        <v>20</v>
      </c>
      <c r="B29" s="176" t="s">
        <v>47</v>
      </c>
      <c r="C29" s="33">
        <v>250139</v>
      </c>
      <c r="D29" s="33">
        <v>159695</v>
      </c>
      <c r="E29" s="127">
        <v>409834</v>
      </c>
      <c r="F29" s="33">
        <v>154560</v>
      </c>
      <c r="G29" s="33">
        <v>111892</v>
      </c>
      <c r="H29" s="34">
        <v>266452</v>
      </c>
      <c r="I29" s="33">
        <v>35755</v>
      </c>
      <c r="J29" s="33">
        <v>23179</v>
      </c>
      <c r="K29" s="37">
        <v>58934</v>
      </c>
      <c r="L29" s="33">
        <v>190315</v>
      </c>
      <c r="M29" s="33">
        <v>135071</v>
      </c>
      <c r="N29" s="33">
        <v>325386</v>
      </c>
      <c r="O29" s="128">
        <v>76.0836974642099</v>
      </c>
      <c r="P29" s="128">
        <v>84.58060678167757</v>
      </c>
      <c r="Q29" s="128">
        <v>79.39458414870411</v>
      </c>
      <c r="R29" s="33">
        <v>51761</v>
      </c>
      <c r="S29" s="33">
        <v>25049</v>
      </c>
      <c r="T29" s="34">
        <v>76810</v>
      </c>
      <c r="U29" s="33">
        <v>14668</v>
      </c>
      <c r="V29" s="33">
        <v>8443</v>
      </c>
      <c r="W29" s="34">
        <v>23111</v>
      </c>
      <c r="X29" s="33">
        <v>8200</v>
      </c>
      <c r="Y29" s="33">
        <v>4856</v>
      </c>
      <c r="Z29" s="34">
        <v>13056</v>
      </c>
      <c r="AA29" s="33">
        <v>22868</v>
      </c>
      <c r="AB29" s="33">
        <v>13299</v>
      </c>
      <c r="AC29" s="33">
        <v>36167</v>
      </c>
      <c r="AD29" s="130">
        <v>44.17998106682637</v>
      </c>
      <c r="AE29" s="130">
        <v>53.09193979799593</v>
      </c>
      <c r="AF29" s="130">
        <v>47.08631688582216</v>
      </c>
      <c r="AG29" s="34">
        <v>301900</v>
      </c>
      <c r="AH29" s="34">
        <v>184744</v>
      </c>
      <c r="AI29" s="34">
        <v>486644</v>
      </c>
      <c r="AJ29" s="34">
        <v>169228</v>
      </c>
      <c r="AK29" s="34">
        <v>120335</v>
      </c>
      <c r="AL29" s="34">
        <v>289563</v>
      </c>
      <c r="AM29" s="34">
        <v>43955</v>
      </c>
      <c r="AN29" s="34">
        <v>28035</v>
      </c>
      <c r="AO29" s="34">
        <v>71990</v>
      </c>
      <c r="AP29" s="33">
        <v>213183</v>
      </c>
      <c r="AQ29" s="33">
        <v>148370</v>
      </c>
      <c r="AR29" s="34">
        <v>361553</v>
      </c>
      <c r="AS29" s="130">
        <v>70.61377939715138</v>
      </c>
      <c r="AT29" s="130">
        <v>80.31113324384013</v>
      </c>
      <c r="AU29" s="130">
        <v>74.29517265187694</v>
      </c>
      <c r="AV29" s="33">
        <v>39706</v>
      </c>
      <c r="AW29" s="33">
        <v>21452</v>
      </c>
      <c r="AX29" s="34">
        <v>61158</v>
      </c>
      <c r="AY29" s="33">
        <v>22037</v>
      </c>
      <c r="AZ29" s="33">
        <v>13436</v>
      </c>
      <c r="BA29" s="34">
        <v>35473</v>
      </c>
      <c r="BB29" s="33">
        <v>6252</v>
      </c>
      <c r="BC29" s="33">
        <v>3676</v>
      </c>
      <c r="BD29" s="34">
        <v>9928</v>
      </c>
      <c r="BE29" s="33">
        <v>28289</v>
      </c>
      <c r="BF29" s="33">
        <v>17112</v>
      </c>
      <c r="BG29" s="34">
        <v>45401</v>
      </c>
      <c r="BH29" s="130">
        <v>71.2461592706392</v>
      </c>
      <c r="BI29" s="130">
        <v>79.76878612716763</v>
      </c>
      <c r="BJ29" s="130">
        <v>74.23558651362046</v>
      </c>
      <c r="BK29" s="33">
        <v>9531</v>
      </c>
      <c r="BL29" s="33">
        <v>4273</v>
      </c>
      <c r="BM29" s="34">
        <v>13804</v>
      </c>
      <c r="BN29" s="33">
        <v>2384</v>
      </c>
      <c r="BO29" s="33">
        <v>1255</v>
      </c>
      <c r="BP29" s="34">
        <v>3639</v>
      </c>
      <c r="BQ29" s="33">
        <v>1574</v>
      </c>
      <c r="BR29" s="33">
        <v>847</v>
      </c>
      <c r="BS29" s="34">
        <v>2421</v>
      </c>
      <c r="BT29" s="33">
        <v>3958</v>
      </c>
      <c r="BU29" s="33">
        <v>2102</v>
      </c>
      <c r="BV29" s="33">
        <v>6060</v>
      </c>
      <c r="BW29" s="130">
        <v>41.527646626796766</v>
      </c>
      <c r="BX29" s="130">
        <v>49.19260472735783</v>
      </c>
      <c r="BY29" s="130">
        <v>43.90031874818893</v>
      </c>
      <c r="BZ29" s="34">
        <v>49237</v>
      </c>
      <c r="CA29" s="34">
        <v>25725</v>
      </c>
      <c r="CB29" s="34">
        <v>74962</v>
      </c>
      <c r="CC29" s="34">
        <v>24421</v>
      </c>
      <c r="CD29" s="34">
        <v>14691</v>
      </c>
      <c r="CE29" s="34">
        <v>39112</v>
      </c>
      <c r="CF29" s="34">
        <v>7826</v>
      </c>
      <c r="CG29" s="34">
        <v>4523</v>
      </c>
      <c r="CH29" s="34">
        <v>12349</v>
      </c>
      <c r="CI29" s="33">
        <v>32247</v>
      </c>
      <c r="CJ29" s="33">
        <v>19214</v>
      </c>
      <c r="CK29" s="34">
        <v>51461</v>
      </c>
      <c r="CL29" s="130">
        <v>65.49342973779882</v>
      </c>
      <c r="CM29" s="130">
        <v>74.68999028182701</v>
      </c>
      <c r="CN29" s="130">
        <v>68.64944905418746</v>
      </c>
      <c r="CO29" s="33">
        <v>25994</v>
      </c>
      <c r="CP29" s="33">
        <v>15865</v>
      </c>
      <c r="CQ29" s="34">
        <v>41859</v>
      </c>
      <c r="CR29" s="33">
        <v>13725</v>
      </c>
      <c r="CS29" s="33">
        <v>9195</v>
      </c>
      <c r="CT29" s="38">
        <v>22920</v>
      </c>
      <c r="CU29" s="33">
        <v>3691</v>
      </c>
      <c r="CV29" s="33">
        <v>2582</v>
      </c>
      <c r="CW29" s="34">
        <v>6273</v>
      </c>
      <c r="CX29" s="33">
        <v>17416</v>
      </c>
      <c r="CY29" s="33">
        <v>11777</v>
      </c>
      <c r="CZ29" s="33">
        <v>29193</v>
      </c>
      <c r="DA29" s="130">
        <v>67.0000769408325</v>
      </c>
      <c r="DB29" s="130">
        <v>74.23258745666561</v>
      </c>
      <c r="DC29" s="130">
        <v>69.74127427793306</v>
      </c>
      <c r="DD29" s="33">
        <v>8837</v>
      </c>
      <c r="DE29" s="33">
        <v>3544</v>
      </c>
      <c r="DF29" s="34">
        <v>12381</v>
      </c>
      <c r="DG29" s="33">
        <v>1907</v>
      </c>
      <c r="DH29" s="33">
        <v>844</v>
      </c>
      <c r="DI29" s="34">
        <v>2751</v>
      </c>
      <c r="DJ29" s="33">
        <v>1206</v>
      </c>
      <c r="DK29" s="33">
        <v>589</v>
      </c>
      <c r="DL29" s="36">
        <v>1795</v>
      </c>
      <c r="DM29" s="33">
        <v>3113</v>
      </c>
      <c r="DN29" s="33">
        <v>1433</v>
      </c>
      <c r="DO29" s="34">
        <v>4546</v>
      </c>
      <c r="DP29" s="130">
        <v>35.226886952585716</v>
      </c>
      <c r="DQ29" s="130">
        <v>40.434537246049665</v>
      </c>
      <c r="DR29" s="130">
        <v>36.71755108634198</v>
      </c>
      <c r="DS29" s="34">
        <v>34831</v>
      </c>
      <c r="DT29" s="34">
        <v>19409</v>
      </c>
      <c r="DU29" s="34">
        <v>54240</v>
      </c>
      <c r="DV29" s="34">
        <v>15632</v>
      </c>
      <c r="DW29" s="34">
        <v>10039</v>
      </c>
      <c r="DX29" s="34">
        <v>25671</v>
      </c>
      <c r="DY29" s="34">
        <v>4897</v>
      </c>
      <c r="DZ29" s="34">
        <v>3171</v>
      </c>
      <c r="EA29" s="34">
        <v>8068</v>
      </c>
      <c r="EB29" s="33">
        <v>20529</v>
      </c>
      <c r="EC29" s="33">
        <v>13210</v>
      </c>
      <c r="ED29" s="34">
        <v>33739</v>
      </c>
      <c r="EE29" s="130">
        <v>58.938876288363815</v>
      </c>
      <c r="EF29" s="130">
        <v>68.06120871760524</v>
      </c>
      <c r="EG29" s="130">
        <v>62.203171091445434</v>
      </c>
      <c r="EH29" s="34">
        <v>213183</v>
      </c>
      <c r="EI29" s="34">
        <v>148370</v>
      </c>
      <c r="EJ29" s="34">
        <v>361553</v>
      </c>
      <c r="EK29" s="34">
        <v>9814</v>
      </c>
      <c r="EL29" s="34">
        <v>9512</v>
      </c>
      <c r="EM29" s="34">
        <v>19326</v>
      </c>
      <c r="EN29" s="34">
        <v>55170</v>
      </c>
      <c r="EO29" s="34">
        <v>46779</v>
      </c>
      <c r="EP29" s="34">
        <v>101949</v>
      </c>
      <c r="EQ29" s="131">
        <v>4.603556568769555</v>
      </c>
      <c r="ER29" s="131">
        <v>6.410999528206511</v>
      </c>
      <c r="ES29" s="131">
        <v>5.345274413433161</v>
      </c>
      <c r="ET29" s="131">
        <v>25.87917423059062</v>
      </c>
      <c r="EU29" s="131">
        <v>31.528610905169508</v>
      </c>
      <c r="EV29" s="131">
        <v>28.197525673967576</v>
      </c>
      <c r="EW29" s="34">
        <v>32247</v>
      </c>
      <c r="EX29" s="34">
        <v>19214</v>
      </c>
      <c r="EY29" s="34">
        <v>51461</v>
      </c>
      <c r="EZ29" s="34">
        <v>742</v>
      </c>
      <c r="FA29" s="34">
        <v>594</v>
      </c>
      <c r="FB29" s="34">
        <v>1336</v>
      </c>
      <c r="FC29" s="34">
        <v>7082</v>
      </c>
      <c r="FD29" s="34">
        <v>5040</v>
      </c>
      <c r="FE29" s="34">
        <v>12122</v>
      </c>
      <c r="FF29" s="131">
        <v>2.3009892393090827</v>
      </c>
      <c r="FG29" s="131">
        <v>3.091495784323931</v>
      </c>
      <c r="FH29" s="131">
        <v>2.5961407667942713</v>
      </c>
      <c r="FI29" s="131">
        <v>21.961732874375908</v>
      </c>
      <c r="FJ29" s="131">
        <v>26.230873321536382</v>
      </c>
      <c r="FK29" s="131">
        <v>23.555702376557004</v>
      </c>
      <c r="FL29" s="34">
        <v>20529</v>
      </c>
      <c r="FM29" s="34">
        <v>13210</v>
      </c>
      <c r="FN29" s="34">
        <v>33739</v>
      </c>
      <c r="FO29" s="34">
        <v>240</v>
      </c>
      <c r="FP29" s="34">
        <v>193</v>
      </c>
      <c r="FQ29" s="34">
        <v>433</v>
      </c>
      <c r="FR29" s="34">
        <v>3653</v>
      </c>
      <c r="FS29" s="34">
        <v>2571</v>
      </c>
      <c r="FT29" s="34">
        <v>6224</v>
      </c>
      <c r="FU29" s="131">
        <v>1.169077889814409</v>
      </c>
      <c r="FV29" s="131">
        <v>1.4610143830431492</v>
      </c>
      <c r="FW29" s="131">
        <v>1.2833812501852455</v>
      </c>
      <c r="FX29" s="131">
        <v>17.794339714550148</v>
      </c>
      <c r="FY29" s="131">
        <v>19.462528387585163</v>
      </c>
      <c r="FZ29" s="131">
        <v>18.447493998043807</v>
      </c>
    </row>
    <row r="30" spans="1:182" s="16" customFormat="1" ht="29.25" customHeight="1">
      <c r="A30" s="4">
        <v>21</v>
      </c>
      <c r="B30" s="175" t="s">
        <v>100</v>
      </c>
      <c r="C30" s="33">
        <v>11008</v>
      </c>
      <c r="D30" s="33">
        <v>10312</v>
      </c>
      <c r="E30" s="127">
        <v>21320</v>
      </c>
      <c r="F30" s="33">
        <v>8577</v>
      </c>
      <c r="G30" s="33">
        <v>7978</v>
      </c>
      <c r="H30" s="34">
        <v>16555</v>
      </c>
      <c r="I30" s="33">
        <v>1366</v>
      </c>
      <c r="J30" s="33">
        <v>1336</v>
      </c>
      <c r="K30" s="37">
        <v>2702</v>
      </c>
      <c r="L30" s="33">
        <v>9943</v>
      </c>
      <c r="M30" s="33">
        <v>9314</v>
      </c>
      <c r="N30" s="33">
        <v>19257</v>
      </c>
      <c r="O30" s="128">
        <v>90.32521802325581</v>
      </c>
      <c r="P30" s="128">
        <v>90.32195500387897</v>
      </c>
      <c r="Q30" s="128">
        <v>90.32363977485929</v>
      </c>
      <c r="R30" s="33">
        <v>633</v>
      </c>
      <c r="S30" s="33">
        <v>522</v>
      </c>
      <c r="T30" s="34">
        <v>1155</v>
      </c>
      <c r="U30" s="33">
        <v>205</v>
      </c>
      <c r="V30" s="33">
        <v>173</v>
      </c>
      <c r="W30" s="34">
        <v>378</v>
      </c>
      <c r="X30" s="33">
        <v>161</v>
      </c>
      <c r="Y30" s="33">
        <v>160</v>
      </c>
      <c r="Z30" s="34">
        <v>321</v>
      </c>
      <c r="AA30" s="33">
        <v>366</v>
      </c>
      <c r="AB30" s="33">
        <v>333</v>
      </c>
      <c r="AC30" s="33">
        <v>699</v>
      </c>
      <c r="AD30" s="130">
        <v>57.81990521327014</v>
      </c>
      <c r="AE30" s="130">
        <v>63.793103448275865</v>
      </c>
      <c r="AF30" s="130">
        <v>60.51948051948052</v>
      </c>
      <c r="AG30" s="34">
        <v>11641</v>
      </c>
      <c r="AH30" s="34">
        <v>10834</v>
      </c>
      <c r="AI30" s="34">
        <v>22475</v>
      </c>
      <c r="AJ30" s="34">
        <v>8782</v>
      </c>
      <c r="AK30" s="34">
        <v>8151</v>
      </c>
      <c r="AL30" s="34">
        <v>16933</v>
      </c>
      <c r="AM30" s="34">
        <v>1527</v>
      </c>
      <c r="AN30" s="34">
        <v>1496</v>
      </c>
      <c r="AO30" s="34">
        <v>3023</v>
      </c>
      <c r="AP30" s="33">
        <v>10309</v>
      </c>
      <c r="AQ30" s="33">
        <v>9647</v>
      </c>
      <c r="AR30" s="34">
        <v>19956</v>
      </c>
      <c r="AS30" s="130">
        <v>88.55768404776222</v>
      </c>
      <c r="AT30" s="130">
        <v>89.04375115377515</v>
      </c>
      <c r="AU30" s="130">
        <v>88.79199110122357</v>
      </c>
      <c r="AV30" s="33">
        <v>257</v>
      </c>
      <c r="AW30" s="33">
        <v>264</v>
      </c>
      <c r="AX30" s="34">
        <v>521</v>
      </c>
      <c r="AY30" s="33">
        <v>210</v>
      </c>
      <c r="AZ30" s="33">
        <v>223</v>
      </c>
      <c r="BA30" s="34">
        <v>433</v>
      </c>
      <c r="BB30" s="33">
        <v>29</v>
      </c>
      <c r="BC30" s="33">
        <v>23</v>
      </c>
      <c r="BD30" s="34">
        <v>52</v>
      </c>
      <c r="BE30" s="33">
        <v>239</v>
      </c>
      <c r="BF30" s="33">
        <v>246</v>
      </c>
      <c r="BG30" s="34">
        <v>485</v>
      </c>
      <c r="BH30" s="130">
        <v>92.99610894941634</v>
      </c>
      <c r="BI30" s="130">
        <v>93.18181818181817</v>
      </c>
      <c r="BJ30" s="130">
        <v>93.09021113243762</v>
      </c>
      <c r="BK30" s="33">
        <v>8</v>
      </c>
      <c r="BL30" s="33">
        <v>20</v>
      </c>
      <c r="BM30" s="34">
        <v>28</v>
      </c>
      <c r="BN30" s="33">
        <v>1</v>
      </c>
      <c r="BO30" s="33">
        <v>7</v>
      </c>
      <c r="BP30" s="34">
        <v>8</v>
      </c>
      <c r="BQ30" s="33">
        <v>2</v>
      </c>
      <c r="BR30" s="33">
        <v>5</v>
      </c>
      <c r="BS30" s="34">
        <v>7</v>
      </c>
      <c r="BT30" s="33">
        <v>3</v>
      </c>
      <c r="BU30" s="33">
        <v>12</v>
      </c>
      <c r="BV30" s="33">
        <v>15</v>
      </c>
      <c r="BW30" s="130">
        <v>37.5</v>
      </c>
      <c r="BX30" s="130">
        <v>60</v>
      </c>
      <c r="BY30" s="130">
        <v>53.57142857142857</v>
      </c>
      <c r="BZ30" s="34">
        <v>265</v>
      </c>
      <c r="CA30" s="34">
        <v>284</v>
      </c>
      <c r="CB30" s="34">
        <v>549</v>
      </c>
      <c r="CC30" s="34">
        <v>211</v>
      </c>
      <c r="CD30" s="34">
        <v>230</v>
      </c>
      <c r="CE30" s="34">
        <v>441</v>
      </c>
      <c r="CF30" s="34">
        <v>31</v>
      </c>
      <c r="CG30" s="34">
        <v>28</v>
      </c>
      <c r="CH30" s="34">
        <v>59</v>
      </c>
      <c r="CI30" s="33">
        <v>242</v>
      </c>
      <c r="CJ30" s="33">
        <v>258</v>
      </c>
      <c r="CK30" s="34">
        <v>500</v>
      </c>
      <c r="CL30" s="130">
        <v>91.32075471698113</v>
      </c>
      <c r="CM30" s="130">
        <v>90.84507042253522</v>
      </c>
      <c r="CN30" s="130">
        <v>91.07468123861567</v>
      </c>
      <c r="CO30" s="33">
        <v>4309</v>
      </c>
      <c r="CP30" s="33">
        <v>4125</v>
      </c>
      <c r="CQ30" s="34">
        <v>8434</v>
      </c>
      <c r="CR30" s="33">
        <v>3351</v>
      </c>
      <c r="CS30" s="33">
        <v>3204</v>
      </c>
      <c r="CT30" s="38">
        <v>6555</v>
      </c>
      <c r="CU30" s="33">
        <v>497</v>
      </c>
      <c r="CV30" s="33">
        <v>511</v>
      </c>
      <c r="CW30" s="34">
        <v>1008</v>
      </c>
      <c r="CX30" s="33">
        <v>3848</v>
      </c>
      <c r="CY30" s="33">
        <v>3715</v>
      </c>
      <c r="CZ30" s="33">
        <v>7563</v>
      </c>
      <c r="DA30" s="130">
        <v>89.30146205616151</v>
      </c>
      <c r="DB30" s="130">
        <v>90.06060606060606</v>
      </c>
      <c r="DC30" s="130">
        <v>89.6727531420441</v>
      </c>
      <c r="DD30" s="33">
        <v>306</v>
      </c>
      <c r="DE30" s="33">
        <v>191</v>
      </c>
      <c r="DF30" s="34">
        <v>497</v>
      </c>
      <c r="DG30" s="33">
        <v>99</v>
      </c>
      <c r="DH30" s="33">
        <v>56</v>
      </c>
      <c r="DI30" s="34">
        <v>155</v>
      </c>
      <c r="DJ30" s="33">
        <v>88</v>
      </c>
      <c r="DK30" s="33">
        <v>64</v>
      </c>
      <c r="DL30" s="36">
        <v>152</v>
      </c>
      <c r="DM30" s="33">
        <v>187</v>
      </c>
      <c r="DN30" s="33">
        <v>120</v>
      </c>
      <c r="DO30" s="34">
        <v>307</v>
      </c>
      <c r="DP30" s="130">
        <v>61.111111111111114</v>
      </c>
      <c r="DQ30" s="130">
        <v>62.82722513089005</v>
      </c>
      <c r="DR30" s="130">
        <v>61.77062374245473</v>
      </c>
      <c r="DS30" s="34">
        <v>4615</v>
      </c>
      <c r="DT30" s="34">
        <v>4316</v>
      </c>
      <c r="DU30" s="34">
        <v>8931</v>
      </c>
      <c r="DV30" s="34">
        <v>3450</v>
      </c>
      <c r="DW30" s="34">
        <v>3260</v>
      </c>
      <c r="DX30" s="34">
        <v>6710</v>
      </c>
      <c r="DY30" s="34">
        <v>585</v>
      </c>
      <c r="DZ30" s="34">
        <v>575</v>
      </c>
      <c r="EA30" s="34">
        <v>1160</v>
      </c>
      <c r="EB30" s="33">
        <v>4035</v>
      </c>
      <c r="EC30" s="33">
        <v>3835</v>
      </c>
      <c r="ED30" s="34">
        <v>7870</v>
      </c>
      <c r="EE30" s="130">
        <v>87.43228602383532</v>
      </c>
      <c r="EF30" s="130">
        <v>88.85542168674698</v>
      </c>
      <c r="EG30" s="130">
        <v>88.12003135147239</v>
      </c>
      <c r="EH30" s="34">
        <v>10309</v>
      </c>
      <c r="EI30" s="34">
        <v>9647</v>
      </c>
      <c r="EJ30" s="34">
        <v>19956</v>
      </c>
      <c r="EK30" s="34">
        <v>317</v>
      </c>
      <c r="EL30" s="34">
        <v>189</v>
      </c>
      <c r="EM30" s="34">
        <v>506</v>
      </c>
      <c r="EN30" s="34">
        <v>2983</v>
      </c>
      <c r="EO30" s="34">
        <v>3223</v>
      </c>
      <c r="EP30" s="34">
        <v>6206</v>
      </c>
      <c r="EQ30" s="131">
        <v>3.0749830245416625</v>
      </c>
      <c r="ER30" s="131">
        <v>1.9591582875505338</v>
      </c>
      <c r="ES30" s="131">
        <v>2.5355782721988374</v>
      </c>
      <c r="ET30" s="131">
        <v>28.935881268794258</v>
      </c>
      <c r="EU30" s="131">
        <v>33.409350057012546</v>
      </c>
      <c r="EV30" s="131">
        <v>31.098416516335938</v>
      </c>
      <c r="EW30" s="34">
        <v>242</v>
      </c>
      <c r="EX30" s="34">
        <v>258</v>
      </c>
      <c r="EY30" s="34">
        <v>500</v>
      </c>
      <c r="EZ30" s="34">
        <v>6</v>
      </c>
      <c r="FA30" s="34">
        <v>4</v>
      </c>
      <c r="FB30" s="34">
        <v>10</v>
      </c>
      <c r="FC30" s="34">
        <v>79</v>
      </c>
      <c r="FD30" s="34">
        <v>107</v>
      </c>
      <c r="FE30" s="34">
        <v>186</v>
      </c>
      <c r="FF30" s="131">
        <v>2.479338842975207</v>
      </c>
      <c r="FG30" s="131">
        <v>1.5503875968992247</v>
      </c>
      <c r="FH30" s="131">
        <v>2</v>
      </c>
      <c r="FI30" s="131">
        <v>32.64462809917355</v>
      </c>
      <c r="FJ30" s="131">
        <v>41.47286821705426</v>
      </c>
      <c r="FK30" s="131">
        <v>37.2</v>
      </c>
      <c r="FL30" s="34">
        <v>4035</v>
      </c>
      <c r="FM30" s="34">
        <v>3835</v>
      </c>
      <c r="FN30" s="34">
        <v>7870</v>
      </c>
      <c r="FO30" s="34">
        <v>32</v>
      </c>
      <c r="FP30" s="34">
        <v>34</v>
      </c>
      <c r="FQ30" s="34">
        <v>66</v>
      </c>
      <c r="FR30" s="34">
        <v>964</v>
      </c>
      <c r="FS30" s="34">
        <v>1178</v>
      </c>
      <c r="FT30" s="34">
        <v>2142</v>
      </c>
      <c r="FU30" s="131">
        <v>0.7930607187112763</v>
      </c>
      <c r="FV30" s="131">
        <v>0.8865710560625815</v>
      </c>
      <c r="FW30" s="131">
        <v>0.8386277001270648</v>
      </c>
      <c r="FX30" s="131">
        <v>23.890954151177198</v>
      </c>
      <c r="FY30" s="131">
        <v>30.717079530638852</v>
      </c>
      <c r="FZ30" s="131">
        <v>27.21728081321474</v>
      </c>
    </row>
    <row r="31" spans="1:182" s="16" customFormat="1" ht="29.25" customHeight="1">
      <c r="A31" s="4">
        <v>22</v>
      </c>
      <c r="B31" s="177" t="s">
        <v>48</v>
      </c>
      <c r="C31" s="33">
        <v>8655</v>
      </c>
      <c r="D31" s="33">
        <v>9500</v>
      </c>
      <c r="E31" s="127">
        <v>18155</v>
      </c>
      <c r="F31" s="33">
        <v>4828</v>
      </c>
      <c r="G31" s="33">
        <v>6193</v>
      </c>
      <c r="H31" s="34">
        <v>11021</v>
      </c>
      <c r="I31" s="82"/>
      <c r="J31" s="82"/>
      <c r="K31" s="85">
        <v>0</v>
      </c>
      <c r="L31" s="33">
        <v>4828</v>
      </c>
      <c r="M31" s="33">
        <v>6193</v>
      </c>
      <c r="N31" s="33">
        <v>11021</v>
      </c>
      <c r="O31" s="128">
        <v>55.782784517619874</v>
      </c>
      <c r="P31" s="128">
        <v>65.18947368421053</v>
      </c>
      <c r="Q31" s="128">
        <v>60.705039933902505</v>
      </c>
      <c r="R31" s="33">
        <v>3266</v>
      </c>
      <c r="S31" s="33">
        <v>3480</v>
      </c>
      <c r="T31" s="34">
        <v>6746</v>
      </c>
      <c r="U31" s="33">
        <v>764</v>
      </c>
      <c r="V31" s="33">
        <v>853</v>
      </c>
      <c r="W31" s="34">
        <v>1617</v>
      </c>
      <c r="X31" s="86"/>
      <c r="Y31" s="86"/>
      <c r="Z31" s="81">
        <v>0</v>
      </c>
      <c r="AA31" s="33">
        <v>764</v>
      </c>
      <c r="AB31" s="33">
        <v>853</v>
      </c>
      <c r="AC31" s="33">
        <v>1617</v>
      </c>
      <c r="AD31" s="130">
        <v>23.392529087568892</v>
      </c>
      <c r="AE31" s="130">
        <v>24.511494252873565</v>
      </c>
      <c r="AF31" s="130">
        <v>23.969759857693447</v>
      </c>
      <c r="AG31" s="34">
        <v>11921</v>
      </c>
      <c r="AH31" s="34">
        <v>12980</v>
      </c>
      <c r="AI31" s="34">
        <v>24901</v>
      </c>
      <c r="AJ31" s="34">
        <v>5592</v>
      </c>
      <c r="AK31" s="34">
        <v>7046</v>
      </c>
      <c r="AL31" s="34">
        <v>12638</v>
      </c>
      <c r="AM31" s="81">
        <v>0</v>
      </c>
      <c r="AN31" s="81">
        <v>0</v>
      </c>
      <c r="AO31" s="81">
        <v>0</v>
      </c>
      <c r="AP31" s="33">
        <v>5592</v>
      </c>
      <c r="AQ31" s="33">
        <v>7046</v>
      </c>
      <c r="AR31" s="34">
        <v>12638</v>
      </c>
      <c r="AS31" s="130">
        <v>46.90881637446523</v>
      </c>
      <c r="AT31" s="130">
        <v>54.28351309707242</v>
      </c>
      <c r="AU31" s="130">
        <v>50.75298180795952</v>
      </c>
      <c r="AV31" s="33">
        <v>72</v>
      </c>
      <c r="AW31" s="33">
        <v>77</v>
      </c>
      <c r="AX31" s="34">
        <v>149</v>
      </c>
      <c r="AY31" s="33">
        <v>33</v>
      </c>
      <c r="AZ31" s="33">
        <v>40</v>
      </c>
      <c r="BA31" s="34">
        <v>73</v>
      </c>
      <c r="BB31" s="82"/>
      <c r="BC31" s="82"/>
      <c r="BD31" s="81">
        <v>0</v>
      </c>
      <c r="BE31" s="33">
        <v>33</v>
      </c>
      <c r="BF31" s="33">
        <v>40</v>
      </c>
      <c r="BG31" s="34">
        <v>73</v>
      </c>
      <c r="BH31" s="130">
        <v>45.83333333333333</v>
      </c>
      <c r="BI31" s="130">
        <v>51.94805194805194</v>
      </c>
      <c r="BJ31" s="130">
        <v>48.99328859060403</v>
      </c>
      <c r="BK31" s="86"/>
      <c r="BL31" s="86"/>
      <c r="BM31" s="81">
        <v>0</v>
      </c>
      <c r="BN31" s="86"/>
      <c r="BO31" s="86"/>
      <c r="BP31" s="81">
        <v>0</v>
      </c>
      <c r="BQ31" s="86"/>
      <c r="BR31" s="86"/>
      <c r="BS31" s="81">
        <v>0</v>
      </c>
      <c r="BT31" s="86">
        <v>0</v>
      </c>
      <c r="BU31" s="86">
        <v>0</v>
      </c>
      <c r="BV31" s="86">
        <v>0</v>
      </c>
      <c r="BW31" s="132" t="s">
        <v>86</v>
      </c>
      <c r="BX31" s="132" t="s">
        <v>86</v>
      </c>
      <c r="BY31" s="132" t="s">
        <v>86</v>
      </c>
      <c r="BZ31" s="34">
        <v>72</v>
      </c>
      <c r="CA31" s="34">
        <v>77</v>
      </c>
      <c r="CB31" s="34">
        <v>149</v>
      </c>
      <c r="CC31" s="34">
        <v>33</v>
      </c>
      <c r="CD31" s="34">
        <v>40</v>
      </c>
      <c r="CE31" s="34">
        <v>73</v>
      </c>
      <c r="CF31" s="81">
        <v>0</v>
      </c>
      <c r="CG31" s="81">
        <v>0</v>
      </c>
      <c r="CH31" s="81">
        <v>0</v>
      </c>
      <c r="CI31" s="33">
        <v>33</v>
      </c>
      <c r="CJ31" s="33">
        <v>40</v>
      </c>
      <c r="CK31" s="34">
        <v>73</v>
      </c>
      <c r="CL31" s="130">
        <v>45.83333333333333</v>
      </c>
      <c r="CM31" s="130">
        <v>51.94805194805194</v>
      </c>
      <c r="CN31" s="130">
        <v>48.99328859060403</v>
      </c>
      <c r="CO31" s="33">
        <v>9509</v>
      </c>
      <c r="CP31" s="33">
        <v>11858</v>
      </c>
      <c r="CQ31" s="34">
        <v>21367</v>
      </c>
      <c r="CR31" s="33">
        <v>4831</v>
      </c>
      <c r="CS31" s="33">
        <v>6288</v>
      </c>
      <c r="CT31" s="38">
        <v>11119</v>
      </c>
      <c r="CU31" s="82"/>
      <c r="CV31" s="82"/>
      <c r="CW31" s="81">
        <v>0</v>
      </c>
      <c r="CX31" s="33">
        <v>4831</v>
      </c>
      <c r="CY31" s="33">
        <v>6288</v>
      </c>
      <c r="CZ31" s="33">
        <v>11119</v>
      </c>
      <c r="DA31" s="130">
        <v>50.80450099905352</v>
      </c>
      <c r="DB31" s="130">
        <v>53.02749198853095</v>
      </c>
      <c r="DC31" s="130">
        <v>52.038189731829455</v>
      </c>
      <c r="DD31" s="86"/>
      <c r="DE31" s="86"/>
      <c r="DF31" s="81">
        <v>0</v>
      </c>
      <c r="DG31" s="86"/>
      <c r="DH31" s="86"/>
      <c r="DI31" s="81">
        <v>0</v>
      </c>
      <c r="DJ31" s="82"/>
      <c r="DK31" s="82"/>
      <c r="DL31" s="82">
        <v>0</v>
      </c>
      <c r="DM31" s="86">
        <v>0</v>
      </c>
      <c r="DN31" s="86">
        <v>0</v>
      </c>
      <c r="DO31" s="81">
        <v>0</v>
      </c>
      <c r="DP31" s="132" t="s">
        <v>86</v>
      </c>
      <c r="DQ31" s="132" t="s">
        <v>86</v>
      </c>
      <c r="DR31" s="132" t="s">
        <v>86</v>
      </c>
      <c r="DS31" s="34">
        <v>9509</v>
      </c>
      <c r="DT31" s="34">
        <v>11858</v>
      </c>
      <c r="DU31" s="34">
        <v>21367</v>
      </c>
      <c r="DV31" s="34">
        <v>4831</v>
      </c>
      <c r="DW31" s="34">
        <v>6288</v>
      </c>
      <c r="DX31" s="34">
        <v>11119</v>
      </c>
      <c r="DY31" s="81">
        <v>0</v>
      </c>
      <c r="DZ31" s="81">
        <v>0</v>
      </c>
      <c r="EA31" s="81">
        <v>0</v>
      </c>
      <c r="EB31" s="33">
        <v>4831</v>
      </c>
      <c r="EC31" s="33">
        <v>6288</v>
      </c>
      <c r="ED31" s="34">
        <v>11119</v>
      </c>
      <c r="EE31" s="130">
        <v>50.80450099905352</v>
      </c>
      <c r="EF31" s="130">
        <v>53.02749198853095</v>
      </c>
      <c r="EG31" s="130">
        <v>52.038189731829455</v>
      </c>
      <c r="EH31" s="34">
        <v>5592</v>
      </c>
      <c r="EI31" s="34">
        <v>7046</v>
      </c>
      <c r="EJ31" s="34">
        <v>12638</v>
      </c>
      <c r="EK31" s="81"/>
      <c r="EL31" s="81"/>
      <c r="EM31" s="81"/>
      <c r="EN31" s="81"/>
      <c r="EO31" s="81"/>
      <c r="EP31" s="81"/>
      <c r="EQ31" s="132"/>
      <c r="ER31" s="132"/>
      <c r="ES31" s="132"/>
      <c r="ET31" s="132"/>
      <c r="EU31" s="132"/>
      <c r="EV31" s="132"/>
      <c r="EW31" s="34">
        <v>33</v>
      </c>
      <c r="EX31" s="34">
        <v>40</v>
      </c>
      <c r="EY31" s="34">
        <v>73</v>
      </c>
      <c r="EZ31" s="81"/>
      <c r="FA31" s="81"/>
      <c r="FB31" s="81"/>
      <c r="FC31" s="81"/>
      <c r="FD31" s="81"/>
      <c r="FE31" s="81"/>
      <c r="FF31" s="132"/>
      <c r="FG31" s="132"/>
      <c r="FH31" s="132"/>
      <c r="FI31" s="132"/>
      <c r="FJ31" s="132"/>
      <c r="FK31" s="132"/>
      <c r="FL31" s="34">
        <v>4831</v>
      </c>
      <c r="FM31" s="34">
        <v>6288</v>
      </c>
      <c r="FN31" s="34">
        <v>11119</v>
      </c>
      <c r="FO31" s="81"/>
      <c r="FP31" s="81"/>
      <c r="FQ31" s="81"/>
      <c r="FR31" s="81"/>
      <c r="FS31" s="81"/>
      <c r="FT31" s="81"/>
      <c r="FU31" s="132"/>
      <c r="FV31" s="132"/>
      <c r="FW31" s="132"/>
      <c r="FX31" s="132"/>
      <c r="FY31" s="132"/>
      <c r="FZ31" s="132"/>
    </row>
    <row r="32" spans="1:182" s="16" customFormat="1" ht="29.25" customHeight="1">
      <c r="A32" s="4">
        <v>23</v>
      </c>
      <c r="B32" s="176" t="s">
        <v>49</v>
      </c>
      <c r="C32" s="33">
        <v>2868</v>
      </c>
      <c r="D32" s="33">
        <v>3333</v>
      </c>
      <c r="E32" s="127">
        <v>6201</v>
      </c>
      <c r="F32" s="33">
        <v>2156</v>
      </c>
      <c r="G32" s="33">
        <v>2473</v>
      </c>
      <c r="H32" s="34">
        <v>4629</v>
      </c>
      <c r="I32" s="36">
        <v>87</v>
      </c>
      <c r="J32" s="36">
        <v>107</v>
      </c>
      <c r="K32" s="37">
        <v>194</v>
      </c>
      <c r="L32" s="33">
        <v>2243</v>
      </c>
      <c r="M32" s="33">
        <v>2580</v>
      </c>
      <c r="N32" s="33">
        <v>4823</v>
      </c>
      <c r="O32" s="128">
        <v>78.20781032078104</v>
      </c>
      <c r="P32" s="128">
        <v>77.40774077407741</v>
      </c>
      <c r="Q32" s="128">
        <v>77.77777777777779</v>
      </c>
      <c r="R32" s="33">
        <v>1690</v>
      </c>
      <c r="S32" s="33">
        <v>1273</v>
      </c>
      <c r="T32" s="34">
        <v>2963</v>
      </c>
      <c r="U32" s="33">
        <v>547</v>
      </c>
      <c r="V32" s="33">
        <v>380</v>
      </c>
      <c r="W32" s="34">
        <v>927</v>
      </c>
      <c r="X32" s="82"/>
      <c r="Y32" s="82"/>
      <c r="Z32" s="81">
        <v>0</v>
      </c>
      <c r="AA32" s="33">
        <v>547</v>
      </c>
      <c r="AB32" s="33">
        <v>380</v>
      </c>
      <c r="AC32" s="33">
        <v>927</v>
      </c>
      <c r="AD32" s="130">
        <v>32.366863905325445</v>
      </c>
      <c r="AE32" s="130">
        <v>29.850746268656714</v>
      </c>
      <c r="AF32" s="130">
        <v>31.285858926763417</v>
      </c>
      <c r="AG32" s="34">
        <v>4558</v>
      </c>
      <c r="AH32" s="34">
        <v>4606</v>
      </c>
      <c r="AI32" s="34">
        <v>9164</v>
      </c>
      <c r="AJ32" s="34">
        <v>2703</v>
      </c>
      <c r="AK32" s="34">
        <v>2853</v>
      </c>
      <c r="AL32" s="34">
        <v>5556</v>
      </c>
      <c r="AM32" s="34">
        <v>87</v>
      </c>
      <c r="AN32" s="34">
        <v>107</v>
      </c>
      <c r="AO32" s="34">
        <v>194</v>
      </c>
      <c r="AP32" s="33">
        <v>2790</v>
      </c>
      <c r="AQ32" s="33">
        <v>2960</v>
      </c>
      <c r="AR32" s="34">
        <v>5750</v>
      </c>
      <c r="AS32" s="130">
        <v>61.211057481351475</v>
      </c>
      <c r="AT32" s="130">
        <v>64.26400347372991</v>
      </c>
      <c r="AU32" s="130">
        <v>62.74552597119162</v>
      </c>
      <c r="AV32" s="33">
        <v>6</v>
      </c>
      <c r="AW32" s="33">
        <v>8</v>
      </c>
      <c r="AX32" s="34">
        <v>14</v>
      </c>
      <c r="AY32" s="33">
        <v>5</v>
      </c>
      <c r="AZ32" s="33">
        <v>7</v>
      </c>
      <c r="BA32" s="34">
        <v>12</v>
      </c>
      <c r="BB32" s="113">
        <v>0</v>
      </c>
      <c r="BC32" s="113">
        <v>0</v>
      </c>
      <c r="BD32" s="88">
        <v>0</v>
      </c>
      <c r="BE32" s="33">
        <v>5</v>
      </c>
      <c r="BF32" s="33">
        <v>7</v>
      </c>
      <c r="BG32" s="34">
        <v>12</v>
      </c>
      <c r="BH32" s="130">
        <v>83.33333333333334</v>
      </c>
      <c r="BI32" s="130">
        <v>87.5</v>
      </c>
      <c r="BJ32" s="130">
        <v>85.71428571428571</v>
      </c>
      <c r="BK32" s="33">
        <v>10</v>
      </c>
      <c r="BL32" s="33">
        <v>3</v>
      </c>
      <c r="BM32" s="34">
        <v>13</v>
      </c>
      <c r="BN32" s="33">
        <v>1</v>
      </c>
      <c r="BO32" s="33">
        <v>1</v>
      </c>
      <c r="BP32" s="34">
        <v>2</v>
      </c>
      <c r="BQ32" s="82"/>
      <c r="BR32" s="82"/>
      <c r="BS32" s="81">
        <v>0</v>
      </c>
      <c r="BT32" s="33">
        <v>1</v>
      </c>
      <c r="BU32" s="33">
        <v>1</v>
      </c>
      <c r="BV32" s="33">
        <v>2</v>
      </c>
      <c r="BW32" s="130">
        <v>10</v>
      </c>
      <c r="BX32" s="130">
        <v>33.33333333333333</v>
      </c>
      <c r="BY32" s="130">
        <v>15.384615384615385</v>
      </c>
      <c r="BZ32" s="34">
        <v>16</v>
      </c>
      <c r="CA32" s="34">
        <v>11</v>
      </c>
      <c r="CB32" s="34">
        <v>27</v>
      </c>
      <c r="CC32" s="34">
        <v>6</v>
      </c>
      <c r="CD32" s="34">
        <v>8</v>
      </c>
      <c r="CE32" s="34">
        <v>14</v>
      </c>
      <c r="CF32" s="88">
        <v>0</v>
      </c>
      <c r="CG32" s="88">
        <v>0</v>
      </c>
      <c r="CH32" s="88">
        <v>0</v>
      </c>
      <c r="CI32" s="33">
        <v>6</v>
      </c>
      <c r="CJ32" s="33">
        <v>8</v>
      </c>
      <c r="CK32" s="34">
        <v>14</v>
      </c>
      <c r="CL32" s="130">
        <v>37.5</v>
      </c>
      <c r="CM32" s="130">
        <v>72.72727272727273</v>
      </c>
      <c r="CN32" s="130">
        <v>51.85185185185185</v>
      </c>
      <c r="CO32" s="33">
        <v>2633</v>
      </c>
      <c r="CP32" s="33">
        <v>3130</v>
      </c>
      <c r="CQ32" s="34">
        <v>5763</v>
      </c>
      <c r="CR32" s="33">
        <v>1983</v>
      </c>
      <c r="CS32" s="33">
        <v>2314</v>
      </c>
      <c r="CT32" s="38">
        <v>4297</v>
      </c>
      <c r="CU32" s="36">
        <v>86</v>
      </c>
      <c r="CV32" s="36">
        <v>107</v>
      </c>
      <c r="CW32" s="34">
        <v>193</v>
      </c>
      <c r="CX32" s="33">
        <v>2069</v>
      </c>
      <c r="CY32" s="33">
        <v>2421</v>
      </c>
      <c r="CZ32" s="33">
        <v>4490</v>
      </c>
      <c r="DA32" s="130">
        <v>78.57956703380175</v>
      </c>
      <c r="DB32" s="130">
        <v>77.3482428115016</v>
      </c>
      <c r="DC32" s="130">
        <v>77.91081034183584</v>
      </c>
      <c r="DD32" s="33">
        <v>1622</v>
      </c>
      <c r="DE32" s="33">
        <v>1222</v>
      </c>
      <c r="DF32" s="34">
        <v>2844</v>
      </c>
      <c r="DG32" s="33">
        <v>519</v>
      </c>
      <c r="DH32" s="33">
        <v>363</v>
      </c>
      <c r="DI32" s="34">
        <v>882</v>
      </c>
      <c r="DJ32" s="82"/>
      <c r="DK32" s="82"/>
      <c r="DL32" s="82">
        <v>0</v>
      </c>
      <c r="DM32" s="33">
        <v>519</v>
      </c>
      <c r="DN32" s="33">
        <v>363</v>
      </c>
      <c r="DO32" s="34">
        <v>882</v>
      </c>
      <c r="DP32" s="130">
        <v>31.997533908754622</v>
      </c>
      <c r="DQ32" s="130">
        <v>29.70540098199673</v>
      </c>
      <c r="DR32" s="130">
        <v>31.0126582278481</v>
      </c>
      <c r="DS32" s="34">
        <v>4255</v>
      </c>
      <c r="DT32" s="34">
        <v>4352</v>
      </c>
      <c r="DU32" s="34">
        <v>8607</v>
      </c>
      <c r="DV32" s="34">
        <v>2502</v>
      </c>
      <c r="DW32" s="34">
        <v>2677</v>
      </c>
      <c r="DX32" s="34">
        <v>5179</v>
      </c>
      <c r="DY32" s="34">
        <v>86</v>
      </c>
      <c r="DZ32" s="34">
        <v>107</v>
      </c>
      <c r="EA32" s="34">
        <v>193</v>
      </c>
      <c r="EB32" s="33">
        <v>2588</v>
      </c>
      <c r="EC32" s="33">
        <v>2784</v>
      </c>
      <c r="ED32" s="34">
        <v>5372</v>
      </c>
      <c r="EE32" s="130">
        <v>60.82256169212691</v>
      </c>
      <c r="EF32" s="130">
        <v>63.970588235294116</v>
      </c>
      <c r="EG32" s="130">
        <v>62.41431393052167</v>
      </c>
      <c r="EH32" s="34">
        <v>2790</v>
      </c>
      <c r="EI32" s="34">
        <v>2960</v>
      </c>
      <c r="EJ32" s="34">
        <v>5750</v>
      </c>
      <c r="EK32" s="34">
        <v>19</v>
      </c>
      <c r="EL32" s="34">
        <v>22</v>
      </c>
      <c r="EM32" s="34">
        <v>41</v>
      </c>
      <c r="EN32" s="34">
        <v>336</v>
      </c>
      <c r="EO32" s="34">
        <v>387</v>
      </c>
      <c r="EP32" s="34">
        <v>723</v>
      </c>
      <c r="EQ32" s="131">
        <v>0.6810035842293907</v>
      </c>
      <c r="ER32" s="131">
        <v>0.7432432432432432</v>
      </c>
      <c r="ES32" s="131">
        <v>0.7130434782608696</v>
      </c>
      <c r="ET32" s="131">
        <v>12.043010752688172</v>
      </c>
      <c r="EU32" s="131">
        <v>13.074324324324325</v>
      </c>
      <c r="EV32" s="131">
        <v>12.57391304347826</v>
      </c>
      <c r="EW32" s="34">
        <v>6</v>
      </c>
      <c r="EX32" s="34">
        <v>8</v>
      </c>
      <c r="EY32" s="34">
        <v>14</v>
      </c>
      <c r="EZ32" s="88">
        <v>0</v>
      </c>
      <c r="FA32" s="88">
        <v>0</v>
      </c>
      <c r="FB32" s="88">
        <v>0</v>
      </c>
      <c r="FC32" s="88">
        <v>0</v>
      </c>
      <c r="FD32" s="88">
        <v>0</v>
      </c>
      <c r="FE32" s="88">
        <v>0</v>
      </c>
      <c r="FF32" s="88">
        <v>0</v>
      </c>
      <c r="FG32" s="88">
        <v>0</v>
      </c>
      <c r="FH32" s="88">
        <v>0</v>
      </c>
      <c r="FI32" s="88">
        <v>0</v>
      </c>
      <c r="FJ32" s="88">
        <v>0</v>
      </c>
      <c r="FK32" s="88">
        <v>0</v>
      </c>
      <c r="FL32" s="34">
        <v>2588</v>
      </c>
      <c r="FM32" s="34">
        <v>2784</v>
      </c>
      <c r="FN32" s="34">
        <v>5372</v>
      </c>
      <c r="FO32" s="34">
        <v>11</v>
      </c>
      <c r="FP32" s="34">
        <v>14</v>
      </c>
      <c r="FQ32" s="34">
        <v>25</v>
      </c>
      <c r="FR32" s="34">
        <v>261</v>
      </c>
      <c r="FS32" s="34">
        <v>318</v>
      </c>
      <c r="FT32" s="34">
        <v>579</v>
      </c>
      <c r="FU32" s="131">
        <v>0.42503863987635243</v>
      </c>
      <c r="FV32" s="131">
        <v>0.5028735632183908</v>
      </c>
      <c r="FW32" s="131">
        <v>0.4653760238272524</v>
      </c>
      <c r="FX32" s="131">
        <v>10.08500772797527</v>
      </c>
      <c r="FY32" s="131">
        <v>11.422413793103448</v>
      </c>
      <c r="FZ32" s="131">
        <v>10.778108711839167</v>
      </c>
    </row>
    <row r="33" spans="1:182" s="16" customFormat="1" ht="29.25" customHeight="1">
      <c r="A33" s="4">
        <v>24</v>
      </c>
      <c r="B33" s="176" t="s">
        <v>50</v>
      </c>
      <c r="C33" s="33">
        <v>5155</v>
      </c>
      <c r="D33" s="33">
        <v>5336</v>
      </c>
      <c r="E33" s="127">
        <v>10491</v>
      </c>
      <c r="F33" s="33">
        <v>3586</v>
      </c>
      <c r="G33" s="33">
        <v>3916</v>
      </c>
      <c r="H33" s="34">
        <v>7502</v>
      </c>
      <c r="I33" s="82"/>
      <c r="J33" s="82"/>
      <c r="K33" s="85">
        <v>0</v>
      </c>
      <c r="L33" s="33">
        <v>3586</v>
      </c>
      <c r="M33" s="33">
        <v>3916</v>
      </c>
      <c r="N33" s="33">
        <v>7502</v>
      </c>
      <c r="O33" s="128">
        <v>69.5635305528613</v>
      </c>
      <c r="P33" s="128">
        <v>73.38830584707647</v>
      </c>
      <c r="Q33" s="128">
        <v>71.5089124011057</v>
      </c>
      <c r="R33" s="33">
        <v>1599</v>
      </c>
      <c r="S33" s="33">
        <v>1465</v>
      </c>
      <c r="T33" s="34">
        <v>3064</v>
      </c>
      <c r="U33" s="33">
        <v>866</v>
      </c>
      <c r="V33" s="33">
        <v>812</v>
      </c>
      <c r="W33" s="34">
        <v>1678</v>
      </c>
      <c r="X33" s="82"/>
      <c r="Y33" s="82"/>
      <c r="Z33" s="81">
        <v>0</v>
      </c>
      <c r="AA33" s="33">
        <v>866</v>
      </c>
      <c r="AB33" s="33">
        <v>812</v>
      </c>
      <c r="AC33" s="33">
        <v>1678</v>
      </c>
      <c r="AD33" s="130">
        <v>54.1588492808005</v>
      </c>
      <c r="AE33" s="130">
        <v>55.42662116040956</v>
      </c>
      <c r="AF33" s="130">
        <v>54.76501305483029</v>
      </c>
      <c r="AG33" s="34">
        <v>6754</v>
      </c>
      <c r="AH33" s="34">
        <v>6801</v>
      </c>
      <c r="AI33" s="34">
        <v>13555</v>
      </c>
      <c r="AJ33" s="34">
        <v>4452</v>
      </c>
      <c r="AK33" s="34">
        <v>4728</v>
      </c>
      <c r="AL33" s="34">
        <v>9180</v>
      </c>
      <c r="AM33" s="81">
        <v>0</v>
      </c>
      <c r="AN33" s="81">
        <v>0</v>
      </c>
      <c r="AO33" s="81">
        <v>0</v>
      </c>
      <c r="AP33" s="33">
        <v>4452</v>
      </c>
      <c r="AQ33" s="33">
        <v>4728</v>
      </c>
      <c r="AR33" s="34">
        <v>9180</v>
      </c>
      <c r="AS33" s="130">
        <v>65.91649392952324</v>
      </c>
      <c r="AT33" s="130">
        <v>69.51918835465372</v>
      </c>
      <c r="AU33" s="130">
        <v>67.72408705274806</v>
      </c>
      <c r="AV33" s="86"/>
      <c r="AW33" s="86"/>
      <c r="AX33" s="81">
        <v>0</v>
      </c>
      <c r="AY33" s="86"/>
      <c r="AZ33" s="86"/>
      <c r="BA33" s="81">
        <v>0</v>
      </c>
      <c r="BB33" s="82"/>
      <c r="BC33" s="82"/>
      <c r="BD33" s="81">
        <v>0</v>
      </c>
      <c r="BE33" s="86">
        <v>0</v>
      </c>
      <c r="BF33" s="86">
        <v>0</v>
      </c>
      <c r="BG33" s="81">
        <v>0</v>
      </c>
      <c r="BH33" s="132" t="s">
        <v>86</v>
      </c>
      <c r="BI33" s="132" t="s">
        <v>86</v>
      </c>
      <c r="BJ33" s="132" t="s">
        <v>86</v>
      </c>
      <c r="BK33" s="86"/>
      <c r="BL33" s="86"/>
      <c r="BM33" s="81">
        <v>0</v>
      </c>
      <c r="BN33" s="86"/>
      <c r="BO33" s="86"/>
      <c r="BP33" s="81">
        <v>0</v>
      </c>
      <c r="BQ33" s="82"/>
      <c r="BR33" s="82"/>
      <c r="BS33" s="81">
        <v>0</v>
      </c>
      <c r="BT33" s="86">
        <v>0</v>
      </c>
      <c r="BU33" s="86">
        <v>0</v>
      </c>
      <c r="BV33" s="86">
        <v>0</v>
      </c>
      <c r="BW33" s="132" t="s">
        <v>86</v>
      </c>
      <c r="BX33" s="132" t="s">
        <v>86</v>
      </c>
      <c r="BY33" s="132" t="s">
        <v>86</v>
      </c>
      <c r="BZ33" s="81">
        <v>0</v>
      </c>
      <c r="CA33" s="81">
        <v>0</v>
      </c>
      <c r="CB33" s="81">
        <v>0</v>
      </c>
      <c r="CC33" s="81">
        <v>0</v>
      </c>
      <c r="CD33" s="81">
        <v>0</v>
      </c>
      <c r="CE33" s="81">
        <v>0</v>
      </c>
      <c r="CF33" s="81">
        <v>0</v>
      </c>
      <c r="CG33" s="81">
        <v>0</v>
      </c>
      <c r="CH33" s="81">
        <v>0</v>
      </c>
      <c r="CI33" s="86">
        <v>0</v>
      </c>
      <c r="CJ33" s="86">
        <v>0</v>
      </c>
      <c r="CK33" s="81">
        <v>0</v>
      </c>
      <c r="CL33" s="132" t="s">
        <v>86</v>
      </c>
      <c r="CM33" s="132" t="s">
        <v>86</v>
      </c>
      <c r="CN33" s="132" t="s">
        <v>86</v>
      </c>
      <c r="CO33" s="33">
        <v>4703</v>
      </c>
      <c r="CP33" s="33">
        <v>4929</v>
      </c>
      <c r="CQ33" s="34">
        <v>9632</v>
      </c>
      <c r="CR33" s="33">
        <v>3262</v>
      </c>
      <c r="CS33" s="33">
        <v>3581</v>
      </c>
      <c r="CT33" s="38">
        <v>6843</v>
      </c>
      <c r="CU33" s="82"/>
      <c r="CV33" s="82"/>
      <c r="CW33" s="81">
        <v>0</v>
      </c>
      <c r="CX33" s="33">
        <v>3262</v>
      </c>
      <c r="CY33" s="33">
        <v>3581</v>
      </c>
      <c r="CZ33" s="33">
        <v>6843</v>
      </c>
      <c r="DA33" s="130">
        <v>69.35998298958111</v>
      </c>
      <c r="DB33" s="130">
        <v>72.65165347940759</v>
      </c>
      <c r="DC33" s="130">
        <v>71.04443521594685</v>
      </c>
      <c r="DD33" s="33">
        <v>1511</v>
      </c>
      <c r="DE33" s="33">
        <v>1395</v>
      </c>
      <c r="DF33" s="34">
        <v>2906</v>
      </c>
      <c r="DG33" s="33">
        <v>824</v>
      </c>
      <c r="DH33" s="33">
        <v>764</v>
      </c>
      <c r="DI33" s="34">
        <v>1588</v>
      </c>
      <c r="DJ33" s="82"/>
      <c r="DK33" s="82"/>
      <c r="DL33" s="82">
        <v>0</v>
      </c>
      <c r="DM33" s="33">
        <v>824</v>
      </c>
      <c r="DN33" s="33">
        <v>764</v>
      </c>
      <c r="DO33" s="34">
        <v>1588</v>
      </c>
      <c r="DP33" s="130">
        <v>54.53342157511582</v>
      </c>
      <c r="DQ33" s="130">
        <v>54.76702508960574</v>
      </c>
      <c r="DR33" s="130">
        <v>54.64556090846524</v>
      </c>
      <c r="DS33" s="34">
        <v>6214</v>
      </c>
      <c r="DT33" s="34">
        <v>6324</v>
      </c>
      <c r="DU33" s="34">
        <v>12538</v>
      </c>
      <c r="DV33" s="34">
        <v>4086</v>
      </c>
      <c r="DW33" s="34">
        <v>4345</v>
      </c>
      <c r="DX33" s="34">
        <v>8431</v>
      </c>
      <c r="DY33" s="81">
        <v>0</v>
      </c>
      <c r="DZ33" s="81">
        <v>0</v>
      </c>
      <c r="EA33" s="81">
        <v>0</v>
      </c>
      <c r="EB33" s="33">
        <v>4086</v>
      </c>
      <c r="EC33" s="33">
        <v>4345</v>
      </c>
      <c r="ED33" s="34">
        <v>8431</v>
      </c>
      <c r="EE33" s="130">
        <v>65.75474734470549</v>
      </c>
      <c r="EF33" s="130">
        <v>68.70651486401012</v>
      </c>
      <c r="EG33" s="130">
        <v>67.24357951826447</v>
      </c>
      <c r="EH33" s="34">
        <v>4452</v>
      </c>
      <c r="EI33" s="34">
        <v>4728</v>
      </c>
      <c r="EJ33" s="34">
        <v>9180</v>
      </c>
      <c r="EK33" s="34">
        <v>15</v>
      </c>
      <c r="EL33" s="34">
        <v>21</v>
      </c>
      <c r="EM33" s="34">
        <v>36</v>
      </c>
      <c r="EN33" s="34">
        <v>152</v>
      </c>
      <c r="EO33" s="34">
        <v>192</v>
      </c>
      <c r="EP33" s="34">
        <v>344</v>
      </c>
      <c r="EQ33" s="131">
        <v>0.33692722371967654</v>
      </c>
      <c r="ER33" s="131">
        <v>0.44416243654822335</v>
      </c>
      <c r="ES33" s="131">
        <v>0.39215686274509803</v>
      </c>
      <c r="ET33" s="131">
        <v>3.4141958670260553</v>
      </c>
      <c r="EU33" s="131">
        <v>4.060913705583756</v>
      </c>
      <c r="EV33" s="131">
        <v>3.747276688453159</v>
      </c>
      <c r="EW33" s="81">
        <v>0</v>
      </c>
      <c r="EX33" s="81">
        <v>0</v>
      </c>
      <c r="EY33" s="81">
        <v>0</v>
      </c>
      <c r="EZ33" s="81"/>
      <c r="FA33" s="81"/>
      <c r="FB33" s="81">
        <v>0</v>
      </c>
      <c r="FC33" s="81"/>
      <c r="FD33" s="81"/>
      <c r="FE33" s="81">
        <v>0</v>
      </c>
      <c r="FF33" s="132"/>
      <c r="FG33" s="132"/>
      <c r="FH33" s="132"/>
      <c r="FI33" s="132"/>
      <c r="FJ33" s="132"/>
      <c r="FK33" s="132"/>
      <c r="FL33" s="34">
        <v>4086</v>
      </c>
      <c r="FM33" s="34">
        <v>4345</v>
      </c>
      <c r="FN33" s="34">
        <v>8431</v>
      </c>
      <c r="FO33" s="34">
        <v>4</v>
      </c>
      <c r="FP33" s="34">
        <v>12</v>
      </c>
      <c r="FQ33" s="34">
        <v>16</v>
      </c>
      <c r="FR33" s="34">
        <v>108</v>
      </c>
      <c r="FS33" s="34">
        <v>153</v>
      </c>
      <c r="FT33" s="34">
        <v>261</v>
      </c>
      <c r="FU33" s="131">
        <v>0.09789525208027411</v>
      </c>
      <c r="FV33" s="131">
        <v>0.2761795166858458</v>
      </c>
      <c r="FW33" s="131">
        <v>0.18977582730399714</v>
      </c>
      <c r="FX33" s="131">
        <v>2.643171806167401</v>
      </c>
      <c r="FY33" s="131">
        <v>3.5212888377445335</v>
      </c>
      <c r="FZ33" s="131">
        <v>3.0957181828964533</v>
      </c>
    </row>
    <row r="34" spans="1:182" s="77" customFormat="1" ht="29.25" customHeight="1">
      <c r="A34" s="70">
        <v>25</v>
      </c>
      <c r="B34" s="175" t="s">
        <v>75</v>
      </c>
      <c r="C34" s="75">
        <v>126859</v>
      </c>
      <c r="D34" s="75">
        <v>112047</v>
      </c>
      <c r="E34" s="136">
        <v>238906</v>
      </c>
      <c r="F34" s="75">
        <v>84943</v>
      </c>
      <c r="G34" s="75">
        <v>81199</v>
      </c>
      <c r="H34" s="74">
        <v>166142</v>
      </c>
      <c r="I34" s="109"/>
      <c r="J34" s="109"/>
      <c r="K34" s="110">
        <v>0</v>
      </c>
      <c r="L34" s="75">
        <v>84943</v>
      </c>
      <c r="M34" s="75">
        <v>81199</v>
      </c>
      <c r="N34" s="75">
        <v>166142</v>
      </c>
      <c r="O34" s="128">
        <v>66.95859182241702</v>
      </c>
      <c r="P34" s="128">
        <v>72.46869617214205</v>
      </c>
      <c r="Q34" s="128">
        <v>69.54283274593355</v>
      </c>
      <c r="R34" s="86"/>
      <c r="S34" s="86"/>
      <c r="T34" s="74">
        <v>8360</v>
      </c>
      <c r="U34" s="86"/>
      <c r="V34" s="86"/>
      <c r="W34" s="74">
        <v>6961</v>
      </c>
      <c r="X34" s="82"/>
      <c r="Y34" s="82"/>
      <c r="Z34" s="81">
        <v>0</v>
      </c>
      <c r="AA34" s="86">
        <v>0</v>
      </c>
      <c r="AB34" s="86">
        <v>0</v>
      </c>
      <c r="AC34" s="33">
        <v>6961</v>
      </c>
      <c r="AD34" s="132" t="s">
        <v>86</v>
      </c>
      <c r="AE34" s="132" t="s">
        <v>86</v>
      </c>
      <c r="AF34" s="130">
        <v>83.26555023923446</v>
      </c>
      <c r="AG34" s="74">
        <v>126859</v>
      </c>
      <c r="AH34" s="74">
        <v>112047</v>
      </c>
      <c r="AI34" s="74">
        <v>247266</v>
      </c>
      <c r="AJ34" s="74">
        <v>84943</v>
      </c>
      <c r="AK34" s="74">
        <v>81199</v>
      </c>
      <c r="AL34" s="74">
        <v>173103</v>
      </c>
      <c r="AM34" s="81">
        <v>0</v>
      </c>
      <c r="AN34" s="81">
        <v>0</v>
      </c>
      <c r="AO34" s="81">
        <v>0</v>
      </c>
      <c r="AP34" s="75">
        <v>84943</v>
      </c>
      <c r="AQ34" s="75">
        <v>81199</v>
      </c>
      <c r="AR34" s="74">
        <v>173103</v>
      </c>
      <c r="AS34" s="130">
        <v>66.95859182241702</v>
      </c>
      <c r="AT34" s="130">
        <v>72.46869617214205</v>
      </c>
      <c r="AU34" s="130">
        <v>70.00679430249205</v>
      </c>
      <c r="AV34" s="75">
        <v>12454</v>
      </c>
      <c r="AW34" s="75">
        <v>9712</v>
      </c>
      <c r="AX34" s="74">
        <v>22166</v>
      </c>
      <c r="AY34" s="75">
        <v>7939</v>
      </c>
      <c r="AZ34" s="75">
        <v>6480</v>
      </c>
      <c r="BA34" s="34">
        <v>14419</v>
      </c>
      <c r="BB34" s="82"/>
      <c r="BC34" s="82"/>
      <c r="BD34" s="81">
        <v>0</v>
      </c>
      <c r="BE34" s="33">
        <v>7939</v>
      </c>
      <c r="BF34" s="33">
        <v>6480</v>
      </c>
      <c r="BG34" s="34">
        <v>14419</v>
      </c>
      <c r="BH34" s="130">
        <v>63.74658744178577</v>
      </c>
      <c r="BI34" s="130">
        <v>66.72158154859967</v>
      </c>
      <c r="BJ34" s="130">
        <v>65.05007669403591</v>
      </c>
      <c r="BK34" s="75">
        <v>555</v>
      </c>
      <c r="BL34" s="75">
        <v>419</v>
      </c>
      <c r="BM34" s="34">
        <v>974</v>
      </c>
      <c r="BN34" s="75">
        <v>437</v>
      </c>
      <c r="BO34" s="75">
        <v>327</v>
      </c>
      <c r="BP34" s="34">
        <v>764</v>
      </c>
      <c r="BQ34" s="82"/>
      <c r="BR34" s="82"/>
      <c r="BS34" s="81">
        <v>0</v>
      </c>
      <c r="BT34" s="33">
        <v>437</v>
      </c>
      <c r="BU34" s="33">
        <v>327</v>
      </c>
      <c r="BV34" s="33">
        <v>764</v>
      </c>
      <c r="BW34" s="130">
        <v>78.73873873873873</v>
      </c>
      <c r="BX34" s="130">
        <v>78.04295942720763</v>
      </c>
      <c r="BY34" s="130">
        <v>78.4394250513347</v>
      </c>
      <c r="BZ34" s="74">
        <v>13009</v>
      </c>
      <c r="CA34" s="74">
        <v>10131</v>
      </c>
      <c r="CB34" s="74">
        <v>23140</v>
      </c>
      <c r="CC34" s="74">
        <v>8376</v>
      </c>
      <c r="CD34" s="74">
        <v>6807</v>
      </c>
      <c r="CE34" s="74">
        <v>15183</v>
      </c>
      <c r="CF34" s="81">
        <v>0</v>
      </c>
      <c r="CG34" s="81">
        <v>0</v>
      </c>
      <c r="CH34" s="81">
        <v>0</v>
      </c>
      <c r="CI34" s="75">
        <v>8376</v>
      </c>
      <c r="CJ34" s="75">
        <v>6807</v>
      </c>
      <c r="CK34" s="74">
        <v>15183</v>
      </c>
      <c r="CL34" s="130">
        <v>64.38619417326467</v>
      </c>
      <c r="CM34" s="130">
        <v>67.1898134438851</v>
      </c>
      <c r="CN34" s="130">
        <v>65.61365600691444</v>
      </c>
      <c r="CO34" s="75">
        <v>12711</v>
      </c>
      <c r="CP34" s="75">
        <v>10071</v>
      </c>
      <c r="CQ34" s="34">
        <v>22782</v>
      </c>
      <c r="CR34" s="75">
        <v>7746</v>
      </c>
      <c r="CS34" s="75">
        <v>6282</v>
      </c>
      <c r="CT34" s="38">
        <v>14028</v>
      </c>
      <c r="CU34" s="82"/>
      <c r="CV34" s="82"/>
      <c r="CW34" s="81">
        <v>0</v>
      </c>
      <c r="CX34" s="33">
        <v>7746</v>
      </c>
      <c r="CY34" s="33">
        <v>6282</v>
      </c>
      <c r="CZ34" s="33">
        <v>14028</v>
      </c>
      <c r="DA34" s="130">
        <v>60.93934387538352</v>
      </c>
      <c r="DB34" s="130">
        <v>62.377122430741736</v>
      </c>
      <c r="DC34" s="130">
        <v>61.57492757440084</v>
      </c>
      <c r="DD34" s="75">
        <v>799</v>
      </c>
      <c r="DE34" s="75">
        <v>554</v>
      </c>
      <c r="DF34" s="34">
        <v>1353</v>
      </c>
      <c r="DG34" s="75">
        <v>640</v>
      </c>
      <c r="DH34" s="75">
        <v>470</v>
      </c>
      <c r="DI34" s="34">
        <v>1110</v>
      </c>
      <c r="DJ34" s="82"/>
      <c r="DK34" s="82"/>
      <c r="DL34" s="82">
        <v>0</v>
      </c>
      <c r="DM34" s="75">
        <v>640</v>
      </c>
      <c r="DN34" s="75">
        <v>470</v>
      </c>
      <c r="DO34" s="74">
        <v>1110</v>
      </c>
      <c r="DP34" s="130">
        <v>80.10012515644556</v>
      </c>
      <c r="DQ34" s="130">
        <v>84.83754512635379</v>
      </c>
      <c r="DR34" s="130">
        <v>82.039911308204</v>
      </c>
      <c r="DS34" s="74">
        <v>13510</v>
      </c>
      <c r="DT34" s="74">
        <v>10625</v>
      </c>
      <c r="DU34" s="74">
        <v>24135</v>
      </c>
      <c r="DV34" s="74">
        <v>8386</v>
      </c>
      <c r="DW34" s="74">
        <v>6752</v>
      </c>
      <c r="DX34" s="74">
        <v>15138</v>
      </c>
      <c r="DY34" s="81">
        <v>0</v>
      </c>
      <c r="DZ34" s="81">
        <v>0</v>
      </c>
      <c r="EA34" s="81">
        <v>0</v>
      </c>
      <c r="EB34" s="75">
        <v>8386</v>
      </c>
      <c r="EC34" s="75">
        <v>6752</v>
      </c>
      <c r="ED34" s="74">
        <v>15138</v>
      </c>
      <c r="EE34" s="130">
        <v>62.072538860103634</v>
      </c>
      <c r="EF34" s="130">
        <v>63.54823529411765</v>
      </c>
      <c r="EG34" s="130">
        <v>62.72218769422001</v>
      </c>
      <c r="EH34" s="74">
        <v>84943</v>
      </c>
      <c r="EI34" s="74">
        <v>81199</v>
      </c>
      <c r="EJ34" s="74">
        <v>173103</v>
      </c>
      <c r="EK34" s="81"/>
      <c r="EL34" s="81"/>
      <c r="EM34" s="81">
        <v>0</v>
      </c>
      <c r="EN34" s="81"/>
      <c r="EO34" s="81"/>
      <c r="EP34" s="81">
        <v>0</v>
      </c>
      <c r="EQ34" s="132">
        <v>0</v>
      </c>
      <c r="ER34" s="132">
        <v>0</v>
      </c>
      <c r="ES34" s="132">
        <v>0</v>
      </c>
      <c r="ET34" s="132">
        <v>0</v>
      </c>
      <c r="EU34" s="132">
        <v>0</v>
      </c>
      <c r="EV34" s="132">
        <v>0</v>
      </c>
      <c r="EW34" s="74">
        <v>8376</v>
      </c>
      <c r="EX34" s="74">
        <v>6807</v>
      </c>
      <c r="EY34" s="74">
        <v>15183</v>
      </c>
      <c r="EZ34" s="81"/>
      <c r="FA34" s="81"/>
      <c r="FB34" s="81">
        <v>0</v>
      </c>
      <c r="FC34" s="81"/>
      <c r="FD34" s="81"/>
      <c r="FE34" s="81">
        <v>0</v>
      </c>
      <c r="FF34" s="132">
        <v>0</v>
      </c>
      <c r="FG34" s="132">
        <v>0</v>
      </c>
      <c r="FH34" s="132">
        <v>0</v>
      </c>
      <c r="FI34" s="132">
        <v>0</v>
      </c>
      <c r="FJ34" s="132">
        <v>0</v>
      </c>
      <c r="FK34" s="132">
        <v>0</v>
      </c>
      <c r="FL34" s="74">
        <v>8386</v>
      </c>
      <c r="FM34" s="74">
        <v>6752</v>
      </c>
      <c r="FN34" s="74">
        <v>15138</v>
      </c>
      <c r="FO34" s="81"/>
      <c r="FP34" s="81"/>
      <c r="FQ34" s="81">
        <v>0</v>
      </c>
      <c r="FR34" s="81"/>
      <c r="FS34" s="81"/>
      <c r="FT34" s="81">
        <v>0</v>
      </c>
      <c r="FU34" s="132">
        <v>0</v>
      </c>
      <c r="FV34" s="132">
        <v>0</v>
      </c>
      <c r="FW34" s="132">
        <v>0</v>
      </c>
      <c r="FX34" s="132">
        <v>0</v>
      </c>
      <c r="FY34" s="132">
        <v>0</v>
      </c>
      <c r="FZ34" s="132">
        <v>0</v>
      </c>
    </row>
    <row r="35" spans="1:182" s="16" customFormat="1" ht="29.25" customHeight="1">
      <c r="A35" s="4">
        <v>26</v>
      </c>
      <c r="B35" s="176" t="s">
        <v>51</v>
      </c>
      <c r="C35" s="33">
        <v>108413</v>
      </c>
      <c r="D35" s="33">
        <v>97270</v>
      </c>
      <c r="E35" s="127">
        <v>205683</v>
      </c>
      <c r="F35" s="33">
        <v>74409</v>
      </c>
      <c r="G35" s="33">
        <v>81003</v>
      </c>
      <c r="H35" s="34">
        <v>155412</v>
      </c>
      <c r="I35" s="86"/>
      <c r="J35" s="86"/>
      <c r="K35" s="85">
        <v>0</v>
      </c>
      <c r="L35" s="33">
        <v>74409</v>
      </c>
      <c r="M35" s="33">
        <v>81003</v>
      </c>
      <c r="N35" s="33">
        <v>155412</v>
      </c>
      <c r="O35" s="128">
        <v>68.63475782424618</v>
      </c>
      <c r="P35" s="128">
        <v>83.276447003187</v>
      </c>
      <c r="Q35" s="128">
        <v>75.55899126325461</v>
      </c>
      <c r="R35" s="33">
        <v>29719</v>
      </c>
      <c r="S35" s="33">
        <v>24708</v>
      </c>
      <c r="T35" s="34">
        <v>54427</v>
      </c>
      <c r="U35" s="33">
        <v>12373</v>
      </c>
      <c r="V35" s="33">
        <v>16704</v>
      </c>
      <c r="W35" s="34">
        <v>29077</v>
      </c>
      <c r="X35" s="33">
        <v>13540</v>
      </c>
      <c r="Y35" s="33">
        <v>7228</v>
      </c>
      <c r="Z35" s="34">
        <v>20768</v>
      </c>
      <c r="AA35" s="33">
        <v>25913</v>
      </c>
      <c r="AB35" s="33">
        <v>23932</v>
      </c>
      <c r="AC35" s="33">
        <v>49845</v>
      </c>
      <c r="AD35" s="130">
        <v>87.19337797368686</v>
      </c>
      <c r="AE35" s="130">
        <v>96.85931682046301</v>
      </c>
      <c r="AF35" s="130">
        <v>91.58138423943998</v>
      </c>
      <c r="AG35" s="34">
        <v>138132</v>
      </c>
      <c r="AH35" s="34">
        <v>121978</v>
      </c>
      <c r="AI35" s="34">
        <v>260110</v>
      </c>
      <c r="AJ35" s="34">
        <v>86782</v>
      </c>
      <c r="AK35" s="34">
        <v>97707</v>
      </c>
      <c r="AL35" s="34">
        <v>184489</v>
      </c>
      <c r="AM35" s="34">
        <v>13540</v>
      </c>
      <c r="AN35" s="34">
        <v>7228</v>
      </c>
      <c r="AO35" s="34">
        <v>20768</v>
      </c>
      <c r="AP35" s="33">
        <v>100322</v>
      </c>
      <c r="AQ35" s="33">
        <v>104935</v>
      </c>
      <c r="AR35" s="34">
        <v>205257</v>
      </c>
      <c r="AS35" s="130">
        <v>72.62763154084499</v>
      </c>
      <c r="AT35" s="130">
        <v>86.02780829329879</v>
      </c>
      <c r="AU35" s="130">
        <v>78.91161431701971</v>
      </c>
      <c r="AV35" s="33">
        <v>24288</v>
      </c>
      <c r="AW35" s="33">
        <v>23029</v>
      </c>
      <c r="AX35" s="34">
        <v>47317</v>
      </c>
      <c r="AY35" s="33">
        <v>15298</v>
      </c>
      <c r="AZ35" s="33">
        <v>17666</v>
      </c>
      <c r="BA35" s="34">
        <v>32964</v>
      </c>
      <c r="BB35" s="86"/>
      <c r="BC35" s="86"/>
      <c r="BD35" s="81">
        <v>0</v>
      </c>
      <c r="BE35" s="33">
        <v>15298</v>
      </c>
      <c r="BF35" s="33">
        <v>17666</v>
      </c>
      <c r="BG35" s="34">
        <v>32964</v>
      </c>
      <c r="BH35" s="130">
        <v>62.985836627140976</v>
      </c>
      <c r="BI35" s="130">
        <v>76.71197186156586</v>
      </c>
      <c r="BJ35" s="130">
        <v>69.66629329839171</v>
      </c>
      <c r="BK35" s="33">
        <v>7532</v>
      </c>
      <c r="BL35" s="33">
        <v>4165</v>
      </c>
      <c r="BM35" s="34">
        <v>11697</v>
      </c>
      <c r="BN35" s="33">
        <v>1657</v>
      </c>
      <c r="BO35" s="33">
        <v>2125</v>
      </c>
      <c r="BP35" s="34">
        <v>3782</v>
      </c>
      <c r="BQ35" s="33">
        <v>2893</v>
      </c>
      <c r="BR35" s="33">
        <v>1948</v>
      </c>
      <c r="BS35" s="34">
        <v>4841</v>
      </c>
      <c r="BT35" s="33">
        <v>4550</v>
      </c>
      <c r="BU35" s="33">
        <v>4073</v>
      </c>
      <c r="BV35" s="33">
        <v>8623</v>
      </c>
      <c r="BW35" s="130">
        <v>60.4089219330855</v>
      </c>
      <c r="BX35" s="130">
        <v>97.79111644657863</v>
      </c>
      <c r="BY35" s="130">
        <v>73.71975720270156</v>
      </c>
      <c r="BZ35" s="34">
        <v>31820</v>
      </c>
      <c r="CA35" s="34">
        <v>27194</v>
      </c>
      <c r="CB35" s="34">
        <v>59014</v>
      </c>
      <c r="CC35" s="34">
        <v>16955</v>
      </c>
      <c r="CD35" s="34">
        <v>19791</v>
      </c>
      <c r="CE35" s="34">
        <v>36746</v>
      </c>
      <c r="CF35" s="34">
        <v>2893</v>
      </c>
      <c r="CG35" s="34">
        <v>1948</v>
      </c>
      <c r="CH35" s="34">
        <v>4841</v>
      </c>
      <c r="CI35" s="33">
        <v>19848</v>
      </c>
      <c r="CJ35" s="33">
        <v>21739</v>
      </c>
      <c r="CK35" s="34">
        <v>41587</v>
      </c>
      <c r="CL35" s="130">
        <v>62.37586423632935</v>
      </c>
      <c r="CM35" s="130">
        <v>79.94042803559609</v>
      </c>
      <c r="CN35" s="130">
        <v>70.46971904971701</v>
      </c>
      <c r="CO35" s="33">
        <v>57</v>
      </c>
      <c r="CP35" s="33">
        <v>41</v>
      </c>
      <c r="CQ35" s="34">
        <v>98</v>
      </c>
      <c r="CR35" s="33">
        <v>37</v>
      </c>
      <c r="CS35" s="33">
        <v>30</v>
      </c>
      <c r="CT35" s="38">
        <v>67</v>
      </c>
      <c r="CU35" s="86"/>
      <c r="CV35" s="86"/>
      <c r="CW35" s="81">
        <v>0</v>
      </c>
      <c r="CX35" s="33">
        <v>37</v>
      </c>
      <c r="CY35" s="33">
        <v>30</v>
      </c>
      <c r="CZ35" s="33">
        <v>67</v>
      </c>
      <c r="DA35" s="130">
        <v>64.91228070175438</v>
      </c>
      <c r="DB35" s="130">
        <v>73.17073170731707</v>
      </c>
      <c r="DC35" s="130">
        <v>68.36734693877551</v>
      </c>
      <c r="DD35" s="33">
        <v>522</v>
      </c>
      <c r="DE35" s="33">
        <v>371</v>
      </c>
      <c r="DF35" s="34">
        <v>893</v>
      </c>
      <c r="DG35" s="33">
        <v>241</v>
      </c>
      <c r="DH35" s="33">
        <v>222</v>
      </c>
      <c r="DI35" s="34">
        <v>463</v>
      </c>
      <c r="DJ35" s="33">
        <v>49</v>
      </c>
      <c r="DK35" s="33">
        <v>45</v>
      </c>
      <c r="DL35" s="36">
        <v>94</v>
      </c>
      <c r="DM35" s="33">
        <v>290</v>
      </c>
      <c r="DN35" s="33">
        <v>267</v>
      </c>
      <c r="DO35" s="34">
        <v>557</v>
      </c>
      <c r="DP35" s="130">
        <v>55.55555555555556</v>
      </c>
      <c r="DQ35" s="130">
        <v>71.96765498652292</v>
      </c>
      <c r="DR35" s="130">
        <v>62.37402015677491</v>
      </c>
      <c r="DS35" s="34">
        <v>579</v>
      </c>
      <c r="DT35" s="34">
        <v>412</v>
      </c>
      <c r="DU35" s="34">
        <v>991</v>
      </c>
      <c r="DV35" s="34">
        <v>278</v>
      </c>
      <c r="DW35" s="34">
        <v>252</v>
      </c>
      <c r="DX35" s="34">
        <v>530</v>
      </c>
      <c r="DY35" s="34">
        <v>49</v>
      </c>
      <c r="DZ35" s="34">
        <v>45</v>
      </c>
      <c r="EA35" s="34">
        <v>94</v>
      </c>
      <c r="EB35" s="33">
        <v>327</v>
      </c>
      <c r="EC35" s="33">
        <v>297</v>
      </c>
      <c r="ED35" s="34">
        <v>624</v>
      </c>
      <c r="EE35" s="130">
        <v>56.476683937823836</v>
      </c>
      <c r="EF35" s="130">
        <v>72.0873786407767</v>
      </c>
      <c r="EG35" s="130">
        <v>62.96670030272452</v>
      </c>
      <c r="EH35" s="34">
        <v>100322</v>
      </c>
      <c r="EI35" s="34">
        <v>104935</v>
      </c>
      <c r="EJ35" s="34">
        <v>205257</v>
      </c>
      <c r="EK35" s="34">
        <v>4242</v>
      </c>
      <c r="EL35" s="34">
        <v>12680</v>
      </c>
      <c r="EM35" s="34">
        <v>16922</v>
      </c>
      <c r="EN35" s="34">
        <v>39422</v>
      </c>
      <c r="EO35" s="34">
        <v>58210</v>
      </c>
      <c r="EP35" s="34">
        <v>97632</v>
      </c>
      <c r="EQ35" s="131">
        <v>4.228384601582903</v>
      </c>
      <c r="ER35" s="131">
        <v>12.083670843855721</v>
      </c>
      <c r="ES35" s="131">
        <v>8.244298611009611</v>
      </c>
      <c r="ET35" s="131">
        <v>39.29546859113654</v>
      </c>
      <c r="EU35" s="131">
        <v>55.472435317101066</v>
      </c>
      <c r="EV35" s="131">
        <v>47.565734664347616</v>
      </c>
      <c r="EW35" s="34">
        <v>19848</v>
      </c>
      <c r="EX35" s="34">
        <v>21739</v>
      </c>
      <c r="EY35" s="34">
        <v>41587</v>
      </c>
      <c r="EZ35" s="34">
        <v>455</v>
      </c>
      <c r="FA35" s="34">
        <v>1212</v>
      </c>
      <c r="FB35" s="34">
        <v>1667</v>
      </c>
      <c r="FC35" s="34">
        <v>6684</v>
      </c>
      <c r="FD35" s="34">
        <v>11113</v>
      </c>
      <c r="FE35" s="34">
        <v>17797</v>
      </c>
      <c r="FF35" s="131">
        <v>2.2924224103184203</v>
      </c>
      <c r="FG35" s="131">
        <v>5.575233451400709</v>
      </c>
      <c r="FH35" s="131">
        <v>4.008464183518888</v>
      </c>
      <c r="FI35" s="131">
        <v>33.675937122128175</v>
      </c>
      <c r="FJ35" s="131">
        <v>51.12010672064033</v>
      </c>
      <c r="FK35" s="131">
        <v>42.79462331978743</v>
      </c>
      <c r="FL35" s="34">
        <v>327</v>
      </c>
      <c r="FM35" s="34">
        <v>297</v>
      </c>
      <c r="FN35" s="34">
        <v>624</v>
      </c>
      <c r="FO35" s="34">
        <v>5</v>
      </c>
      <c r="FP35" s="34">
        <v>8</v>
      </c>
      <c r="FQ35" s="34">
        <v>13</v>
      </c>
      <c r="FR35" s="34">
        <v>60</v>
      </c>
      <c r="FS35" s="34">
        <v>92</v>
      </c>
      <c r="FT35" s="34">
        <v>152</v>
      </c>
      <c r="FU35" s="131">
        <v>1.529051987767584</v>
      </c>
      <c r="FV35" s="131">
        <v>2.6936026936026933</v>
      </c>
      <c r="FW35" s="131">
        <v>2.0833333333333335</v>
      </c>
      <c r="FX35" s="131">
        <v>18.34862385321101</v>
      </c>
      <c r="FY35" s="131">
        <v>30.976430976430976</v>
      </c>
      <c r="FZ35" s="131">
        <v>24.358974358974358</v>
      </c>
    </row>
    <row r="36" spans="1:182" s="16" customFormat="1" ht="29.25" customHeight="1">
      <c r="A36" s="4">
        <v>27</v>
      </c>
      <c r="B36" s="176" t="s">
        <v>52</v>
      </c>
      <c r="C36" s="33">
        <v>437875</v>
      </c>
      <c r="D36" s="33">
        <v>242518</v>
      </c>
      <c r="E36" s="127">
        <v>680393</v>
      </c>
      <c r="F36" s="33">
        <v>395335</v>
      </c>
      <c r="G36" s="33">
        <v>232045</v>
      </c>
      <c r="H36" s="34">
        <v>627380</v>
      </c>
      <c r="I36" s="36">
        <v>5510</v>
      </c>
      <c r="J36" s="36">
        <v>2271</v>
      </c>
      <c r="K36" s="37">
        <v>7781</v>
      </c>
      <c r="L36" s="33">
        <v>400845</v>
      </c>
      <c r="M36" s="33">
        <v>234316</v>
      </c>
      <c r="N36" s="33">
        <v>635161</v>
      </c>
      <c r="O36" s="128">
        <v>91.54324864401941</v>
      </c>
      <c r="P36" s="128">
        <v>96.61798299507666</v>
      </c>
      <c r="Q36" s="128">
        <v>93.35207740232482</v>
      </c>
      <c r="R36" s="33">
        <v>19222</v>
      </c>
      <c r="S36" s="33">
        <v>13516</v>
      </c>
      <c r="T36" s="34">
        <v>32738</v>
      </c>
      <c r="U36" s="33">
        <v>5134</v>
      </c>
      <c r="V36" s="33">
        <v>4619</v>
      </c>
      <c r="W36" s="34">
        <v>9753</v>
      </c>
      <c r="X36" s="33">
        <v>971</v>
      </c>
      <c r="Y36" s="33">
        <v>984</v>
      </c>
      <c r="Z36" s="34">
        <v>1955</v>
      </c>
      <c r="AA36" s="33">
        <v>6105</v>
      </c>
      <c r="AB36" s="33">
        <v>5603</v>
      </c>
      <c r="AC36" s="33">
        <v>11708</v>
      </c>
      <c r="AD36" s="130">
        <v>31.760482780147747</v>
      </c>
      <c r="AE36" s="130">
        <v>41.454572358686</v>
      </c>
      <c r="AF36" s="130">
        <v>35.76272221882827</v>
      </c>
      <c r="AG36" s="34">
        <v>457097</v>
      </c>
      <c r="AH36" s="34">
        <v>256034</v>
      </c>
      <c r="AI36" s="34">
        <v>713131</v>
      </c>
      <c r="AJ36" s="34">
        <v>400469</v>
      </c>
      <c r="AK36" s="34">
        <v>236664</v>
      </c>
      <c r="AL36" s="34">
        <v>637133</v>
      </c>
      <c r="AM36" s="34">
        <v>6481</v>
      </c>
      <c r="AN36" s="34">
        <v>3255</v>
      </c>
      <c r="AO36" s="34">
        <v>9736</v>
      </c>
      <c r="AP36" s="33">
        <v>406950</v>
      </c>
      <c r="AQ36" s="33">
        <v>239919</v>
      </c>
      <c r="AR36" s="34">
        <v>646869</v>
      </c>
      <c r="AS36" s="130">
        <v>89.0292432459631</v>
      </c>
      <c r="AT36" s="130">
        <v>93.70591405828912</v>
      </c>
      <c r="AU36" s="130">
        <v>90.70829903622194</v>
      </c>
      <c r="AV36" s="33">
        <v>94425</v>
      </c>
      <c r="AW36" s="33">
        <v>31060</v>
      </c>
      <c r="AX36" s="34">
        <v>125485</v>
      </c>
      <c r="AY36" s="33">
        <v>57097</v>
      </c>
      <c r="AZ36" s="33">
        <v>29594</v>
      </c>
      <c r="BA36" s="34">
        <v>86691</v>
      </c>
      <c r="BB36" s="36">
        <v>860</v>
      </c>
      <c r="BC36" s="36">
        <v>329</v>
      </c>
      <c r="BD36" s="34">
        <v>1189</v>
      </c>
      <c r="BE36" s="33">
        <v>57957</v>
      </c>
      <c r="BF36" s="33">
        <v>29923</v>
      </c>
      <c r="BG36" s="34">
        <v>87880</v>
      </c>
      <c r="BH36" s="130">
        <v>61.37887212073074</v>
      </c>
      <c r="BI36" s="130">
        <v>96.33934320669671</v>
      </c>
      <c r="BJ36" s="130">
        <v>70.03227477387736</v>
      </c>
      <c r="BK36" s="33">
        <v>3345</v>
      </c>
      <c r="BL36" s="33">
        <v>2001</v>
      </c>
      <c r="BM36" s="34">
        <v>5346</v>
      </c>
      <c r="BN36" s="33">
        <v>3143</v>
      </c>
      <c r="BO36" s="33">
        <v>1972</v>
      </c>
      <c r="BP36" s="34">
        <v>5115</v>
      </c>
      <c r="BQ36" s="95"/>
      <c r="BR36" s="95"/>
      <c r="BS36" s="81">
        <v>0</v>
      </c>
      <c r="BT36" s="33">
        <v>3143</v>
      </c>
      <c r="BU36" s="33">
        <v>1972</v>
      </c>
      <c r="BV36" s="33">
        <v>5115</v>
      </c>
      <c r="BW36" s="130">
        <v>93.9611360239163</v>
      </c>
      <c r="BX36" s="130">
        <v>98.55072463768117</v>
      </c>
      <c r="BY36" s="130">
        <v>95.67901234567901</v>
      </c>
      <c r="BZ36" s="34">
        <v>97770</v>
      </c>
      <c r="CA36" s="34">
        <v>33061</v>
      </c>
      <c r="CB36" s="34">
        <v>130831</v>
      </c>
      <c r="CC36" s="34">
        <v>60240</v>
      </c>
      <c r="CD36" s="34">
        <v>31566</v>
      </c>
      <c r="CE36" s="34">
        <v>91806</v>
      </c>
      <c r="CF36" s="34">
        <v>860</v>
      </c>
      <c r="CG36" s="34">
        <v>329</v>
      </c>
      <c r="CH36" s="34">
        <v>1189</v>
      </c>
      <c r="CI36" s="33">
        <v>61100</v>
      </c>
      <c r="CJ36" s="33">
        <v>31895</v>
      </c>
      <c r="CK36" s="34">
        <v>92995</v>
      </c>
      <c r="CL36" s="130">
        <v>62.49360744604684</v>
      </c>
      <c r="CM36" s="130">
        <v>96.47318592904026</v>
      </c>
      <c r="CN36" s="130">
        <v>71.08024856494256</v>
      </c>
      <c r="CO36" s="33">
        <v>48966</v>
      </c>
      <c r="CP36" s="33">
        <v>24886</v>
      </c>
      <c r="CQ36" s="34">
        <v>73852</v>
      </c>
      <c r="CR36" s="33">
        <v>42612</v>
      </c>
      <c r="CS36" s="33">
        <v>22837</v>
      </c>
      <c r="CT36" s="38">
        <v>65449</v>
      </c>
      <c r="CU36" s="36">
        <v>813</v>
      </c>
      <c r="CV36" s="36">
        <v>379</v>
      </c>
      <c r="CW36" s="34">
        <v>1192</v>
      </c>
      <c r="CX36" s="33">
        <v>43425</v>
      </c>
      <c r="CY36" s="33">
        <v>23216</v>
      </c>
      <c r="CZ36" s="33">
        <v>66641</v>
      </c>
      <c r="DA36" s="130">
        <v>88.6839848057836</v>
      </c>
      <c r="DB36" s="130">
        <v>93.28939966246082</v>
      </c>
      <c r="DC36" s="130">
        <v>90.23587715972485</v>
      </c>
      <c r="DD36" s="33">
        <v>1809</v>
      </c>
      <c r="DE36" s="33">
        <v>856</v>
      </c>
      <c r="DF36" s="34">
        <v>2665</v>
      </c>
      <c r="DG36" s="33">
        <v>339</v>
      </c>
      <c r="DH36" s="33">
        <v>161</v>
      </c>
      <c r="DI36" s="34">
        <v>500</v>
      </c>
      <c r="DJ36" s="33">
        <v>69</v>
      </c>
      <c r="DK36" s="33">
        <v>55</v>
      </c>
      <c r="DL36" s="36">
        <v>124</v>
      </c>
      <c r="DM36" s="33">
        <v>408</v>
      </c>
      <c r="DN36" s="33">
        <v>216</v>
      </c>
      <c r="DO36" s="34">
        <v>624</v>
      </c>
      <c r="DP36" s="130">
        <v>22.553897180762853</v>
      </c>
      <c r="DQ36" s="130">
        <v>25.233644859813083</v>
      </c>
      <c r="DR36" s="130">
        <v>23.414634146341466</v>
      </c>
      <c r="DS36" s="34">
        <v>50775</v>
      </c>
      <c r="DT36" s="34">
        <v>25742</v>
      </c>
      <c r="DU36" s="34">
        <v>76517</v>
      </c>
      <c r="DV36" s="34">
        <v>42951</v>
      </c>
      <c r="DW36" s="34">
        <v>22998</v>
      </c>
      <c r="DX36" s="34">
        <v>65949</v>
      </c>
      <c r="DY36" s="34">
        <v>882</v>
      </c>
      <c r="DZ36" s="34">
        <v>434</v>
      </c>
      <c r="EA36" s="34">
        <v>1316</v>
      </c>
      <c r="EB36" s="33">
        <v>43833</v>
      </c>
      <c r="EC36" s="33">
        <v>23432</v>
      </c>
      <c r="ED36" s="34">
        <v>67265</v>
      </c>
      <c r="EE36" s="130">
        <v>86.32791728212703</v>
      </c>
      <c r="EF36" s="130">
        <v>91.02633827985393</v>
      </c>
      <c r="EG36" s="130">
        <v>87.90856933753284</v>
      </c>
      <c r="EH36" s="34">
        <v>406950</v>
      </c>
      <c r="EI36" s="34">
        <v>239919</v>
      </c>
      <c r="EJ36" s="34">
        <v>646869</v>
      </c>
      <c r="EK36" s="34">
        <v>14236</v>
      </c>
      <c r="EL36" s="34">
        <v>13792</v>
      </c>
      <c r="EM36" s="34">
        <v>28028</v>
      </c>
      <c r="EN36" s="34">
        <v>124679</v>
      </c>
      <c r="EO36" s="34">
        <v>99229</v>
      </c>
      <c r="EP36" s="34">
        <v>223908</v>
      </c>
      <c r="EQ36" s="131">
        <v>3.498218454355572</v>
      </c>
      <c r="ER36" s="131">
        <v>5.748606821468912</v>
      </c>
      <c r="ES36" s="131">
        <v>4.332871106823793</v>
      </c>
      <c r="ET36" s="131">
        <v>30.637424745054673</v>
      </c>
      <c r="EU36" s="131">
        <v>41.359375455883026</v>
      </c>
      <c r="EV36" s="131">
        <v>34.61411815993656</v>
      </c>
      <c r="EW36" s="34">
        <v>61100</v>
      </c>
      <c r="EX36" s="34">
        <v>31895</v>
      </c>
      <c r="EY36" s="34">
        <v>92995</v>
      </c>
      <c r="EZ36" s="34">
        <v>1140</v>
      </c>
      <c r="FA36" s="34">
        <v>810</v>
      </c>
      <c r="FB36" s="34">
        <v>1950</v>
      </c>
      <c r="FC36" s="34">
        <v>15584</v>
      </c>
      <c r="FD36" s="34">
        <v>11069</v>
      </c>
      <c r="FE36" s="34">
        <v>26653</v>
      </c>
      <c r="FF36" s="131">
        <v>1.8657937806873977</v>
      </c>
      <c r="FG36" s="131">
        <v>2.5395830067408687</v>
      </c>
      <c r="FH36" s="131">
        <v>2.0968869294048065</v>
      </c>
      <c r="FI36" s="131">
        <v>25.50572831423895</v>
      </c>
      <c r="FJ36" s="131">
        <v>34.70449913779589</v>
      </c>
      <c r="FK36" s="131">
        <v>28.660680681757082</v>
      </c>
      <c r="FL36" s="34">
        <v>43833</v>
      </c>
      <c r="FM36" s="34">
        <v>23432</v>
      </c>
      <c r="FN36" s="34">
        <v>67265</v>
      </c>
      <c r="FO36" s="34">
        <v>660</v>
      </c>
      <c r="FP36" s="34">
        <v>462</v>
      </c>
      <c r="FQ36" s="34">
        <v>1122</v>
      </c>
      <c r="FR36" s="34">
        <v>11217</v>
      </c>
      <c r="FS36" s="34">
        <v>7147</v>
      </c>
      <c r="FT36" s="34">
        <v>18364</v>
      </c>
      <c r="FU36" s="131">
        <v>1.5057148723564437</v>
      </c>
      <c r="FV36" s="131">
        <v>1.9716626835097304</v>
      </c>
      <c r="FW36" s="131">
        <v>1.6680294358135732</v>
      </c>
      <c r="FX36" s="131">
        <v>25.590308671548833</v>
      </c>
      <c r="FY36" s="131">
        <v>30.501024240355072</v>
      </c>
      <c r="FZ36" s="131">
        <v>27.300973760499517</v>
      </c>
    </row>
    <row r="37" spans="1:182" s="16" customFormat="1" ht="29.25" customHeight="1">
      <c r="A37" s="4">
        <v>28</v>
      </c>
      <c r="B37" s="217" t="s">
        <v>53</v>
      </c>
      <c r="C37" s="192">
        <v>333084</v>
      </c>
      <c r="D37" s="192">
        <v>383459</v>
      </c>
      <c r="E37" s="193">
        <f>C37+D37</f>
        <v>716543</v>
      </c>
      <c r="F37" s="192">
        <v>274197</v>
      </c>
      <c r="G37" s="192">
        <v>341396</v>
      </c>
      <c r="H37" s="55">
        <f>F37+G37</f>
        <v>615593</v>
      </c>
      <c r="I37" s="97"/>
      <c r="J37" s="97"/>
      <c r="K37" s="100">
        <f>I37+J37</f>
        <v>0</v>
      </c>
      <c r="L37" s="192">
        <f>SUM(F37,I37)</f>
        <v>274197</v>
      </c>
      <c r="M37" s="192">
        <f>SUM(G37,J37)</f>
        <v>341396</v>
      </c>
      <c r="N37" s="192">
        <f>SUM(H37,K37)</f>
        <v>615593</v>
      </c>
      <c r="O37" s="128">
        <f>L37/C37*100</f>
        <v>82.32067586554743</v>
      </c>
      <c r="P37" s="128">
        <f>M37/D37*100</f>
        <v>89.03063952078318</v>
      </c>
      <c r="Q37" s="128">
        <f>N37/E37*100</f>
        <v>85.91152240688974</v>
      </c>
      <c r="R37" s="192">
        <v>29496</v>
      </c>
      <c r="S37" s="192">
        <v>20286</v>
      </c>
      <c r="T37" s="55">
        <f>R37+S37</f>
        <v>49782</v>
      </c>
      <c r="U37" s="192">
        <v>8161</v>
      </c>
      <c r="V37" s="192">
        <v>7980</v>
      </c>
      <c r="W37" s="55">
        <f>U37+V37</f>
        <v>16141</v>
      </c>
      <c r="X37" s="97"/>
      <c r="Y37" s="97"/>
      <c r="Z37" s="142"/>
      <c r="AA37" s="192">
        <f>SUM(U37,X37)</f>
        <v>8161</v>
      </c>
      <c r="AB37" s="192">
        <f>SUM(V37,Y37)</f>
        <v>7980</v>
      </c>
      <c r="AC37" s="192">
        <f>SUM(W37,Z37)</f>
        <v>16141</v>
      </c>
      <c r="AD37" s="130">
        <f>IF(R37=0,"",AA37/R37*100)</f>
        <v>27.668158394358557</v>
      </c>
      <c r="AE37" s="130">
        <f>IF(S37=0,"",AB37/S37*100)</f>
        <v>39.33747412008282</v>
      </c>
      <c r="AF37" s="130">
        <f>IF(T37=0,"",AC37/T37*100)</f>
        <v>32.42336587521594</v>
      </c>
      <c r="AG37" s="40">
        <f>C37+R37</f>
        <v>362580</v>
      </c>
      <c r="AH37" s="40">
        <f>D37+S37</f>
        <v>403745</v>
      </c>
      <c r="AI37" s="40">
        <f>AG37+AH37</f>
        <v>766325</v>
      </c>
      <c r="AJ37" s="40">
        <f>F37+U37</f>
        <v>282358</v>
      </c>
      <c r="AK37" s="40">
        <f>G37+V37</f>
        <v>349376</v>
      </c>
      <c r="AL37" s="40">
        <f>AJ37+AK37</f>
        <v>631734</v>
      </c>
      <c r="AM37" s="142">
        <f>I37+X37</f>
        <v>0</v>
      </c>
      <c r="AN37" s="142">
        <f>J37+Y37</f>
        <v>0</v>
      </c>
      <c r="AO37" s="142">
        <f>AM37+AN37</f>
        <v>0</v>
      </c>
      <c r="AP37" s="192">
        <f>SUM(AJ37,AM37)</f>
        <v>282358</v>
      </c>
      <c r="AQ37" s="192">
        <f>SUM(AK37,AN37)</f>
        <v>349376</v>
      </c>
      <c r="AR37" s="40">
        <f>SUM(AP37,AQ37)</f>
        <v>631734</v>
      </c>
      <c r="AS37" s="130">
        <f>IF(AG37=0,"",AP37/AG37*100)</f>
        <v>77.87467593358707</v>
      </c>
      <c r="AT37" s="130">
        <f>IF(AH37=0,"",AQ37/AH37*100)</f>
        <v>86.53382704429777</v>
      </c>
      <c r="AU37" s="130">
        <f>IF(AI37=0,"",AR37/AI37*100)</f>
        <v>82.4368251068411</v>
      </c>
      <c r="AV37" s="38">
        <v>73245</v>
      </c>
      <c r="AW37" s="38">
        <v>86067</v>
      </c>
      <c r="AX37" s="40">
        <f>AV37+AW37</f>
        <v>159312</v>
      </c>
      <c r="AY37" s="38">
        <v>53873</v>
      </c>
      <c r="AZ37" s="38">
        <v>70427</v>
      </c>
      <c r="BA37" s="40">
        <f>AY37+AZ37</f>
        <v>124300</v>
      </c>
      <c r="BB37" s="97"/>
      <c r="BC37" s="97"/>
      <c r="BD37" s="142">
        <f>BB37+BC37</f>
        <v>0</v>
      </c>
      <c r="BE37" s="192">
        <f>SUM(AY37,BB37)</f>
        <v>53873</v>
      </c>
      <c r="BF37" s="192">
        <f>SUM(AZ37,BC37)</f>
        <v>70427</v>
      </c>
      <c r="BG37" s="40">
        <f>SUM(BE37,BF37)</f>
        <v>124300</v>
      </c>
      <c r="BH37" s="130">
        <f>IF(AV37=0,"",BE37/AV37*100)</f>
        <v>73.55177827838078</v>
      </c>
      <c r="BI37" s="130">
        <f>IF(AW37=0,"",BF37/AW37*100)</f>
        <v>81.82811065797576</v>
      </c>
      <c r="BJ37" s="130">
        <f>IF(AX37=0,"",BG37/AX37*100)</f>
        <v>78.02299889524957</v>
      </c>
      <c r="BK37" s="38">
        <v>9883</v>
      </c>
      <c r="BL37" s="38">
        <v>6426</v>
      </c>
      <c r="BM37" s="40">
        <f>BK37+BL37</f>
        <v>16309</v>
      </c>
      <c r="BN37" s="38">
        <v>2519</v>
      </c>
      <c r="BO37" s="38">
        <v>2164</v>
      </c>
      <c r="BP37" s="40">
        <f>BN37+BO37</f>
        <v>4683</v>
      </c>
      <c r="BQ37" s="97"/>
      <c r="BR37" s="97"/>
      <c r="BS37" s="142"/>
      <c r="BT37" s="192">
        <f>SUM(BN37,BQ37)</f>
        <v>2519</v>
      </c>
      <c r="BU37" s="192">
        <f>SUM(BO37,BR37)</f>
        <v>2164</v>
      </c>
      <c r="BV37" s="192">
        <f>SUM(BP37,BS37)</f>
        <v>4683</v>
      </c>
      <c r="BW37" s="130">
        <f>IF(BK37=0,"",BT37/BK37*100)</f>
        <v>25.48821208135182</v>
      </c>
      <c r="BX37" s="130">
        <f>IF(BL37=0,"",BU37/BL37*100)</f>
        <v>33.67569249922191</v>
      </c>
      <c r="BY37" s="130">
        <f>IF(BM37=0,"",BV37/BM37*100)</f>
        <v>28.71420687963701</v>
      </c>
      <c r="BZ37" s="40">
        <f>AV37+BK37</f>
        <v>83128</v>
      </c>
      <c r="CA37" s="40">
        <f>AW37+BL37</f>
        <v>92493</v>
      </c>
      <c r="CB37" s="40">
        <f>BZ37+CA37</f>
        <v>175621</v>
      </c>
      <c r="CC37" s="40">
        <f>AY37+BN37</f>
        <v>56392</v>
      </c>
      <c r="CD37" s="40">
        <f>AZ37+BO37</f>
        <v>72591</v>
      </c>
      <c r="CE37" s="40">
        <f>CC37+CD37</f>
        <v>128983</v>
      </c>
      <c r="CF37" s="142">
        <f>BB37+BQ37</f>
        <v>0</v>
      </c>
      <c r="CG37" s="142">
        <f>BC37+BR37</f>
        <v>0</v>
      </c>
      <c r="CH37" s="142">
        <f>CF37+CG37</f>
        <v>0</v>
      </c>
      <c r="CI37" s="192">
        <f>SUM(CC37,CF37)</f>
        <v>56392</v>
      </c>
      <c r="CJ37" s="192">
        <f>SUM(CD37,CG37)</f>
        <v>72591</v>
      </c>
      <c r="CK37" s="40">
        <f>SUM(CI37,CJ37)</f>
        <v>128983</v>
      </c>
      <c r="CL37" s="130">
        <f>IF(BZ37=0,"",CI37/BZ37*100)</f>
        <v>67.83755172745646</v>
      </c>
      <c r="CM37" s="130">
        <f>IF(CA37=0,"",CJ37/CA37*100)</f>
        <v>78.48269598780449</v>
      </c>
      <c r="CN37" s="130">
        <f>IF(CB37=0,"",CK37/CB37*100)</f>
        <v>73.44395032484725</v>
      </c>
      <c r="CO37" s="38">
        <v>2548</v>
      </c>
      <c r="CP37" s="38">
        <v>2067</v>
      </c>
      <c r="CQ37" s="40">
        <f>CO37+CP37</f>
        <v>4615</v>
      </c>
      <c r="CR37" s="38">
        <v>1944</v>
      </c>
      <c r="CS37" s="38">
        <v>1642</v>
      </c>
      <c r="CT37" s="38">
        <f>CR37+CS37</f>
        <v>3586</v>
      </c>
      <c r="CU37" s="97"/>
      <c r="CV37" s="97"/>
      <c r="CW37" s="142">
        <f>CU37+CV37</f>
        <v>0</v>
      </c>
      <c r="CX37" s="192">
        <f>SUM(CR37,CU37)</f>
        <v>1944</v>
      </c>
      <c r="CY37" s="192">
        <f>SUM(CS37,CV37)</f>
        <v>1642</v>
      </c>
      <c r="CZ37" s="192">
        <f>SUM(CT37,CW37)</f>
        <v>3586</v>
      </c>
      <c r="DA37" s="130">
        <f>IF(CO37=0,"",CX37/CO37*100)</f>
        <v>76.29513343799059</v>
      </c>
      <c r="DB37" s="130">
        <f>IF(CP37=0,"",CY37/CP37*100)</f>
        <v>79.43880019351718</v>
      </c>
      <c r="DC37" s="130">
        <f>IF(CQ37=0,"",CZ37/CQ37*100)</f>
        <v>77.70314192849405</v>
      </c>
      <c r="DD37" s="38">
        <v>308</v>
      </c>
      <c r="DE37" s="38">
        <v>173</v>
      </c>
      <c r="DF37" s="40">
        <f>DD37+DE37</f>
        <v>481</v>
      </c>
      <c r="DG37" s="38">
        <v>77</v>
      </c>
      <c r="DH37" s="38">
        <v>60</v>
      </c>
      <c r="DI37" s="40">
        <f>DG37+DH37</f>
        <v>137</v>
      </c>
      <c r="DJ37" s="97"/>
      <c r="DK37" s="97"/>
      <c r="DL37" s="102"/>
      <c r="DM37" s="192">
        <f>SUM(DG37,DJ37)</f>
        <v>77</v>
      </c>
      <c r="DN37" s="192">
        <f>SUM(DH37,DK37)</f>
        <v>60</v>
      </c>
      <c r="DO37" s="40">
        <f>SUM(DM37,DN37)</f>
        <v>137</v>
      </c>
      <c r="DP37" s="130">
        <f>IF(DD37=0,"",DM37/DD37*100)</f>
        <v>25</v>
      </c>
      <c r="DQ37" s="130">
        <f>IF(DE37=0,"",DN37/DE37*100)</f>
        <v>34.68208092485549</v>
      </c>
      <c r="DR37" s="130">
        <f>IF(DF37=0,"",DO37/DF37*100)</f>
        <v>28.482328482328484</v>
      </c>
      <c r="DS37" s="40">
        <f>CO37+DD37</f>
        <v>2856</v>
      </c>
      <c r="DT37" s="40">
        <f>CP37+DE37</f>
        <v>2240</v>
      </c>
      <c r="DU37" s="40">
        <f>DS37+DT37</f>
        <v>5096</v>
      </c>
      <c r="DV37" s="40">
        <f>CR37+DG37</f>
        <v>2021</v>
      </c>
      <c r="DW37" s="40">
        <f>CS37+DH37</f>
        <v>1702</v>
      </c>
      <c r="DX37" s="40">
        <f>DV37+DW37</f>
        <v>3723</v>
      </c>
      <c r="DY37" s="142">
        <f>CU37+DJ37</f>
        <v>0</v>
      </c>
      <c r="DZ37" s="142">
        <f>CV37+DK37</f>
        <v>0</v>
      </c>
      <c r="EA37" s="142">
        <f>DY37+DZ37</f>
        <v>0</v>
      </c>
      <c r="EB37" s="192">
        <f>SUM(DV37,DY37)</f>
        <v>2021</v>
      </c>
      <c r="EC37" s="192">
        <f>SUM(DW37,DZ37)</f>
        <v>1702</v>
      </c>
      <c r="ED37" s="40">
        <f>SUM(EB37,EC37)</f>
        <v>3723</v>
      </c>
      <c r="EE37" s="130">
        <f>IF(DS37=0,"",EB37/DS37*100)</f>
        <v>70.76330532212886</v>
      </c>
      <c r="EF37" s="130">
        <f>IF(DT37=0,"",EC37/DT37*100)</f>
        <v>75.98214285714285</v>
      </c>
      <c r="EG37" s="130">
        <f>IF(DU37=0,"",ED37/DU37*100)</f>
        <v>73.05729984301414</v>
      </c>
      <c r="EH37" s="55">
        <f>AP37</f>
        <v>282358</v>
      </c>
      <c r="EI37" s="55">
        <f>AQ37</f>
        <v>349376</v>
      </c>
      <c r="EJ37" s="55">
        <f>AR37</f>
        <v>631734</v>
      </c>
      <c r="EK37" s="101"/>
      <c r="EL37" s="101"/>
      <c r="EM37" s="101">
        <f>EK37+EL37</f>
        <v>0</v>
      </c>
      <c r="EN37" s="101"/>
      <c r="EO37" s="101"/>
      <c r="EP37" s="101">
        <f>EN37+EO37</f>
        <v>0</v>
      </c>
      <c r="EQ37" s="196">
        <f>EK37/EH37%</f>
        <v>0</v>
      </c>
      <c r="ER37" s="196">
        <f>EL37/EI37%</f>
        <v>0</v>
      </c>
      <c r="ES37" s="196">
        <f>EM37/EJ37%</f>
        <v>0</v>
      </c>
      <c r="ET37" s="197">
        <f>EN37/EH37%</f>
        <v>0</v>
      </c>
      <c r="EU37" s="197">
        <f>EO37/EI37%</f>
        <v>0</v>
      </c>
      <c r="EV37" s="197">
        <f>EP37/EJ37%</f>
        <v>0</v>
      </c>
      <c r="EW37" s="55">
        <f>CI37</f>
        <v>56392</v>
      </c>
      <c r="EX37" s="55">
        <f>CJ37</f>
        <v>72591</v>
      </c>
      <c r="EY37" s="55">
        <f>CK37</f>
        <v>128983</v>
      </c>
      <c r="EZ37" s="101"/>
      <c r="FA37" s="101"/>
      <c r="FB37" s="101">
        <f>EZ37+FA37</f>
        <v>0</v>
      </c>
      <c r="FC37" s="101"/>
      <c r="FD37" s="101"/>
      <c r="FE37" s="101">
        <f>FC37+FD37</f>
        <v>0</v>
      </c>
      <c r="FF37" s="196">
        <f>EZ37/EW37%</f>
        <v>0</v>
      </c>
      <c r="FG37" s="196">
        <f>FA37/EX37%</f>
        <v>0</v>
      </c>
      <c r="FH37" s="196">
        <f>FB37/EY37%</f>
        <v>0</v>
      </c>
      <c r="FI37" s="197">
        <f>FC37/EW37%</f>
        <v>0</v>
      </c>
      <c r="FJ37" s="197">
        <f>FD37/EX37%</f>
        <v>0</v>
      </c>
      <c r="FK37" s="197">
        <f>FE37/EY37%</f>
        <v>0</v>
      </c>
      <c r="FL37" s="55">
        <f>EB37</f>
        <v>2021</v>
      </c>
      <c r="FM37" s="55">
        <f>EC37</f>
        <v>1702</v>
      </c>
      <c r="FN37" s="55">
        <f>ED37</f>
        <v>3723</v>
      </c>
      <c r="FO37" s="101"/>
      <c r="FP37" s="101"/>
      <c r="FQ37" s="101">
        <f>FO37+FP37</f>
        <v>0</v>
      </c>
      <c r="FR37" s="101"/>
      <c r="FS37" s="101"/>
      <c r="FT37" s="101">
        <f>FR37+FS37</f>
        <v>0</v>
      </c>
      <c r="FU37" s="196">
        <f>FO37/FL37%</f>
        <v>0</v>
      </c>
      <c r="FV37" s="196">
        <f>FP37/FM37%</f>
        <v>0</v>
      </c>
      <c r="FW37" s="196">
        <f>FQ37/FN37%</f>
        <v>0</v>
      </c>
      <c r="FX37" s="197">
        <f>FR37/FL37%</f>
        <v>0</v>
      </c>
      <c r="FY37" s="197">
        <f>FS37/FM37%</f>
        <v>0</v>
      </c>
      <c r="FZ37" s="197">
        <f>FT37/FN37%</f>
        <v>0</v>
      </c>
    </row>
    <row r="38" spans="1:182" s="16" customFormat="1" ht="29.25" customHeight="1">
      <c r="A38" s="4">
        <v>29</v>
      </c>
      <c r="B38" s="176" t="s">
        <v>54</v>
      </c>
      <c r="C38" s="33">
        <v>8618</v>
      </c>
      <c r="D38" s="33">
        <v>6179</v>
      </c>
      <c r="E38" s="127">
        <v>14797</v>
      </c>
      <c r="F38" s="33">
        <v>6228</v>
      </c>
      <c r="G38" s="33">
        <v>4517</v>
      </c>
      <c r="H38" s="34">
        <v>10745</v>
      </c>
      <c r="I38" s="82"/>
      <c r="J38" s="82"/>
      <c r="K38" s="85">
        <v>0</v>
      </c>
      <c r="L38" s="33">
        <v>6228</v>
      </c>
      <c r="M38" s="33">
        <v>4517</v>
      </c>
      <c r="N38" s="33">
        <v>10745</v>
      </c>
      <c r="O38" s="128">
        <v>72.26734741239267</v>
      </c>
      <c r="P38" s="128">
        <v>73.1024437611264</v>
      </c>
      <c r="Q38" s="128">
        <v>72.61607082516727</v>
      </c>
      <c r="R38" s="36">
        <v>2790</v>
      </c>
      <c r="S38" s="36">
        <v>2111</v>
      </c>
      <c r="T38" s="34">
        <v>4901</v>
      </c>
      <c r="U38" s="36">
        <v>929</v>
      </c>
      <c r="V38" s="36">
        <v>609</v>
      </c>
      <c r="W38" s="34">
        <v>1538</v>
      </c>
      <c r="X38" s="82"/>
      <c r="Y38" s="82"/>
      <c r="Z38" s="81">
        <v>0</v>
      </c>
      <c r="AA38" s="33">
        <v>929</v>
      </c>
      <c r="AB38" s="33">
        <v>609</v>
      </c>
      <c r="AC38" s="33">
        <v>1538</v>
      </c>
      <c r="AD38" s="130">
        <v>33.297491039426525</v>
      </c>
      <c r="AE38" s="130">
        <v>28.84888678351492</v>
      </c>
      <c r="AF38" s="130">
        <v>31.381350744745973</v>
      </c>
      <c r="AG38" s="34">
        <v>11408</v>
      </c>
      <c r="AH38" s="34">
        <v>8290</v>
      </c>
      <c r="AI38" s="34">
        <v>19698</v>
      </c>
      <c r="AJ38" s="34">
        <v>7157</v>
      </c>
      <c r="AK38" s="34">
        <v>5126</v>
      </c>
      <c r="AL38" s="34">
        <v>12283</v>
      </c>
      <c r="AM38" s="81">
        <v>0</v>
      </c>
      <c r="AN38" s="81">
        <v>0</v>
      </c>
      <c r="AO38" s="81">
        <v>0</v>
      </c>
      <c r="AP38" s="33">
        <v>7157</v>
      </c>
      <c r="AQ38" s="33">
        <v>5126</v>
      </c>
      <c r="AR38" s="34">
        <v>12283</v>
      </c>
      <c r="AS38" s="130">
        <v>62.736676016830295</v>
      </c>
      <c r="AT38" s="130">
        <v>61.833534378769606</v>
      </c>
      <c r="AU38" s="130">
        <v>62.3565844248147</v>
      </c>
      <c r="AV38" s="33">
        <v>1868</v>
      </c>
      <c r="AW38" s="33">
        <v>1164</v>
      </c>
      <c r="AX38" s="34">
        <v>3032</v>
      </c>
      <c r="AY38" s="33">
        <v>1335</v>
      </c>
      <c r="AZ38" s="33">
        <v>847</v>
      </c>
      <c r="BA38" s="34">
        <v>2182</v>
      </c>
      <c r="BB38" s="82"/>
      <c r="BC38" s="82"/>
      <c r="BD38" s="81">
        <v>0</v>
      </c>
      <c r="BE38" s="33">
        <v>1335</v>
      </c>
      <c r="BF38" s="33">
        <v>847</v>
      </c>
      <c r="BG38" s="34">
        <v>2182</v>
      </c>
      <c r="BH38" s="130">
        <v>71.46680942184153</v>
      </c>
      <c r="BI38" s="130">
        <v>72.76632302405498</v>
      </c>
      <c r="BJ38" s="130">
        <v>71.96569920844327</v>
      </c>
      <c r="BK38" s="33">
        <v>502</v>
      </c>
      <c r="BL38" s="33">
        <v>339</v>
      </c>
      <c r="BM38" s="34">
        <v>841</v>
      </c>
      <c r="BN38" s="33">
        <v>179</v>
      </c>
      <c r="BO38" s="33">
        <v>100</v>
      </c>
      <c r="BP38" s="34">
        <v>279</v>
      </c>
      <c r="BQ38" s="82"/>
      <c r="BR38" s="82"/>
      <c r="BS38" s="81">
        <v>0</v>
      </c>
      <c r="BT38" s="33">
        <v>179</v>
      </c>
      <c r="BU38" s="33">
        <v>100</v>
      </c>
      <c r="BV38" s="33">
        <v>279</v>
      </c>
      <c r="BW38" s="130">
        <v>35.657370517928285</v>
      </c>
      <c r="BX38" s="130">
        <v>29.49852507374631</v>
      </c>
      <c r="BY38" s="130">
        <v>33.17479191438763</v>
      </c>
      <c r="BZ38" s="34">
        <v>2370</v>
      </c>
      <c r="CA38" s="34">
        <v>1503</v>
      </c>
      <c r="CB38" s="34">
        <v>3873</v>
      </c>
      <c r="CC38" s="34">
        <v>1514</v>
      </c>
      <c r="CD38" s="34">
        <v>947</v>
      </c>
      <c r="CE38" s="34">
        <v>2461</v>
      </c>
      <c r="CF38" s="81">
        <v>0</v>
      </c>
      <c r="CG38" s="81">
        <v>0</v>
      </c>
      <c r="CH38" s="81">
        <v>0</v>
      </c>
      <c r="CI38" s="33">
        <v>1514</v>
      </c>
      <c r="CJ38" s="33">
        <v>947</v>
      </c>
      <c r="CK38" s="34">
        <v>2461</v>
      </c>
      <c r="CL38" s="130">
        <v>63.88185654008439</v>
      </c>
      <c r="CM38" s="130">
        <v>63.00731869594145</v>
      </c>
      <c r="CN38" s="130">
        <v>63.542473534727606</v>
      </c>
      <c r="CO38" s="33">
        <v>1660</v>
      </c>
      <c r="CP38" s="33">
        <v>1168</v>
      </c>
      <c r="CQ38" s="34">
        <v>2828</v>
      </c>
      <c r="CR38" s="33">
        <v>921</v>
      </c>
      <c r="CS38" s="33">
        <v>599</v>
      </c>
      <c r="CT38" s="38">
        <v>1520</v>
      </c>
      <c r="CU38" s="82"/>
      <c r="CV38" s="82"/>
      <c r="CW38" s="81">
        <v>0</v>
      </c>
      <c r="CX38" s="33">
        <v>921</v>
      </c>
      <c r="CY38" s="33">
        <v>599</v>
      </c>
      <c r="CZ38" s="33">
        <v>1520</v>
      </c>
      <c r="DA38" s="130">
        <v>55.48192771084337</v>
      </c>
      <c r="DB38" s="130">
        <v>51.284246575342465</v>
      </c>
      <c r="DC38" s="130">
        <v>53.74823196605375</v>
      </c>
      <c r="DD38" s="33">
        <v>1090</v>
      </c>
      <c r="DE38" s="33">
        <v>900</v>
      </c>
      <c r="DF38" s="34">
        <v>1990</v>
      </c>
      <c r="DG38" s="33">
        <v>285</v>
      </c>
      <c r="DH38" s="33">
        <v>210</v>
      </c>
      <c r="DI38" s="34">
        <v>495</v>
      </c>
      <c r="DJ38" s="82"/>
      <c r="DK38" s="82"/>
      <c r="DL38" s="82">
        <v>0</v>
      </c>
      <c r="DM38" s="33">
        <v>285</v>
      </c>
      <c r="DN38" s="33">
        <v>210</v>
      </c>
      <c r="DO38" s="34">
        <v>495</v>
      </c>
      <c r="DP38" s="130">
        <v>26.146788990825687</v>
      </c>
      <c r="DQ38" s="130">
        <v>23.333333333333332</v>
      </c>
      <c r="DR38" s="130">
        <v>24.87437185929648</v>
      </c>
      <c r="DS38" s="34">
        <v>2750</v>
      </c>
      <c r="DT38" s="34">
        <v>2068</v>
      </c>
      <c r="DU38" s="34">
        <v>4818</v>
      </c>
      <c r="DV38" s="34">
        <v>1206</v>
      </c>
      <c r="DW38" s="34">
        <v>809</v>
      </c>
      <c r="DX38" s="34">
        <v>2015</v>
      </c>
      <c r="DY38" s="81">
        <v>0</v>
      </c>
      <c r="DZ38" s="81">
        <v>0</v>
      </c>
      <c r="EA38" s="81">
        <v>0</v>
      </c>
      <c r="EB38" s="33">
        <v>1206</v>
      </c>
      <c r="EC38" s="33">
        <v>809</v>
      </c>
      <c r="ED38" s="34">
        <v>2015</v>
      </c>
      <c r="EE38" s="130">
        <v>43.85454545454546</v>
      </c>
      <c r="EF38" s="130">
        <v>39.11992263056093</v>
      </c>
      <c r="EG38" s="130">
        <v>41.82233291822333</v>
      </c>
      <c r="EH38" s="34">
        <v>7157</v>
      </c>
      <c r="EI38" s="34">
        <v>5126</v>
      </c>
      <c r="EJ38" s="34">
        <v>12283</v>
      </c>
      <c r="EK38" s="81"/>
      <c r="EL38" s="81"/>
      <c r="EM38" s="81">
        <v>0</v>
      </c>
      <c r="EN38" s="34">
        <v>447</v>
      </c>
      <c r="EO38" s="34">
        <v>427</v>
      </c>
      <c r="EP38" s="34">
        <v>874</v>
      </c>
      <c r="EQ38" s="132">
        <v>0</v>
      </c>
      <c r="ER38" s="132">
        <v>0</v>
      </c>
      <c r="ES38" s="132">
        <v>0</v>
      </c>
      <c r="ET38" s="131">
        <v>6.245633645382144</v>
      </c>
      <c r="EU38" s="131">
        <v>8.33008193523215</v>
      </c>
      <c r="EV38" s="131">
        <v>7.115525523080681</v>
      </c>
      <c r="EW38" s="34">
        <v>1514</v>
      </c>
      <c r="EX38" s="34">
        <v>947</v>
      </c>
      <c r="EY38" s="34">
        <v>2461</v>
      </c>
      <c r="EZ38" s="81"/>
      <c r="FA38" s="81"/>
      <c r="FB38" s="81">
        <v>0</v>
      </c>
      <c r="FC38" s="34">
        <v>57</v>
      </c>
      <c r="FD38" s="34">
        <v>54</v>
      </c>
      <c r="FE38" s="34">
        <v>111</v>
      </c>
      <c r="FF38" s="132">
        <v>0</v>
      </c>
      <c r="FG38" s="132">
        <v>0</v>
      </c>
      <c r="FH38" s="132">
        <v>0</v>
      </c>
      <c r="FI38" s="131">
        <v>3.7648612945838837</v>
      </c>
      <c r="FJ38" s="131">
        <v>5.70221752903907</v>
      </c>
      <c r="FK38" s="131">
        <v>4.510361641609102</v>
      </c>
      <c r="FL38" s="34">
        <v>1206</v>
      </c>
      <c r="FM38" s="34">
        <v>809</v>
      </c>
      <c r="FN38" s="34">
        <v>2015</v>
      </c>
      <c r="FO38" s="81"/>
      <c r="FP38" s="81"/>
      <c r="FQ38" s="81">
        <v>0</v>
      </c>
      <c r="FR38" s="34">
        <v>21</v>
      </c>
      <c r="FS38" s="34">
        <v>10</v>
      </c>
      <c r="FT38" s="34">
        <v>31</v>
      </c>
      <c r="FU38" s="132">
        <v>0</v>
      </c>
      <c r="FV38" s="132">
        <v>0</v>
      </c>
      <c r="FW38" s="132">
        <v>0</v>
      </c>
      <c r="FX38" s="131">
        <v>1.7412935323383083</v>
      </c>
      <c r="FY38" s="131">
        <v>1.2360939431396787</v>
      </c>
      <c r="FZ38" s="131">
        <v>1.5384615384615385</v>
      </c>
    </row>
    <row r="39" spans="1:182" s="16" customFormat="1" ht="29.25" customHeight="1">
      <c r="A39" s="4">
        <v>30</v>
      </c>
      <c r="B39" s="175" t="s">
        <v>76</v>
      </c>
      <c r="C39" s="42">
        <v>941148</v>
      </c>
      <c r="D39" s="33">
        <v>898206</v>
      </c>
      <c r="E39" s="127">
        <v>1839354</v>
      </c>
      <c r="F39" s="43">
        <v>643667</v>
      </c>
      <c r="G39" s="33">
        <v>813376</v>
      </c>
      <c r="H39" s="34">
        <v>1457043</v>
      </c>
      <c r="I39" s="102"/>
      <c r="J39" s="102"/>
      <c r="K39" s="100">
        <v>0</v>
      </c>
      <c r="L39" s="33">
        <v>643667</v>
      </c>
      <c r="M39" s="33">
        <v>813376</v>
      </c>
      <c r="N39" s="33">
        <v>1457043</v>
      </c>
      <c r="O39" s="128">
        <v>68.39168759854985</v>
      </c>
      <c r="P39" s="128">
        <v>90.55561864427537</v>
      </c>
      <c r="Q39" s="128">
        <v>79.21493089421612</v>
      </c>
      <c r="R39" s="42">
        <v>73855</v>
      </c>
      <c r="S39" s="33">
        <v>23360</v>
      </c>
      <c r="T39" s="34">
        <v>97215</v>
      </c>
      <c r="U39" s="43">
        <v>29755</v>
      </c>
      <c r="V39" s="33">
        <v>12636</v>
      </c>
      <c r="W39" s="34">
        <v>42391</v>
      </c>
      <c r="X39" s="82"/>
      <c r="Y39" s="82"/>
      <c r="Z39" s="81">
        <v>0</v>
      </c>
      <c r="AA39" s="33">
        <v>29755</v>
      </c>
      <c r="AB39" s="33">
        <v>12636</v>
      </c>
      <c r="AC39" s="33">
        <v>42391</v>
      </c>
      <c r="AD39" s="130">
        <v>40.28840295172974</v>
      </c>
      <c r="AE39" s="130">
        <v>54.092465753424655</v>
      </c>
      <c r="AF39" s="130">
        <v>43.60541068765108</v>
      </c>
      <c r="AG39" s="34">
        <v>1015003</v>
      </c>
      <c r="AH39" s="34">
        <v>921566</v>
      </c>
      <c r="AI39" s="34">
        <v>1936569</v>
      </c>
      <c r="AJ39" s="34">
        <v>673422</v>
      </c>
      <c r="AK39" s="34">
        <v>826012</v>
      </c>
      <c r="AL39" s="34">
        <v>1499434</v>
      </c>
      <c r="AM39" s="81">
        <v>0</v>
      </c>
      <c r="AN39" s="81">
        <v>0</v>
      </c>
      <c r="AO39" s="81">
        <v>0</v>
      </c>
      <c r="AP39" s="33">
        <v>673422</v>
      </c>
      <c r="AQ39" s="33">
        <v>826012</v>
      </c>
      <c r="AR39" s="34">
        <v>1499434</v>
      </c>
      <c r="AS39" s="130">
        <v>66.3467989749784</v>
      </c>
      <c r="AT39" s="130">
        <v>89.6313449063876</v>
      </c>
      <c r="AU39" s="130">
        <v>77.42734702455735</v>
      </c>
      <c r="AV39" s="33">
        <v>150423</v>
      </c>
      <c r="AW39" s="33">
        <v>142356</v>
      </c>
      <c r="AX39" s="34">
        <v>292779</v>
      </c>
      <c r="AY39" s="33">
        <v>99966</v>
      </c>
      <c r="AZ39" s="33">
        <v>127649</v>
      </c>
      <c r="BA39" s="34">
        <v>227615</v>
      </c>
      <c r="BB39" s="82"/>
      <c r="BC39" s="82"/>
      <c r="BD39" s="81">
        <v>0</v>
      </c>
      <c r="BE39" s="33">
        <v>99966</v>
      </c>
      <c r="BF39" s="33">
        <v>127649</v>
      </c>
      <c r="BG39" s="34">
        <v>227615</v>
      </c>
      <c r="BH39" s="130">
        <v>66.45659240940547</v>
      </c>
      <c r="BI39" s="130">
        <v>89.66885835510972</v>
      </c>
      <c r="BJ39" s="130">
        <v>77.74293921353649</v>
      </c>
      <c r="BK39" s="33">
        <v>12556</v>
      </c>
      <c r="BL39" s="33">
        <v>4117</v>
      </c>
      <c r="BM39" s="34">
        <v>16673</v>
      </c>
      <c r="BN39" s="33">
        <v>5290</v>
      </c>
      <c r="BO39" s="33">
        <v>2317</v>
      </c>
      <c r="BP39" s="34">
        <v>7607</v>
      </c>
      <c r="BQ39" s="82"/>
      <c r="BR39" s="82"/>
      <c r="BS39" s="81">
        <v>0</v>
      </c>
      <c r="BT39" s="33">
        <v>5290</v>
      </c>
      <c r="BU39" s="33">
        <v>2317</v>
      </c>
      <c r="BV39" s="33">
        <v>7607</v>
      </c>
      <c r="BW39" s="130">
        <v>42.13125199107996</v>
      </c>
      <c r="BX39" s="130">
        <v>56.27884381831431</v>
      </c>
      <c r="BY39" s="130">
        <v>45.624662628201285</v>
      </c>
      <c r="BZ39" s="34">
        <v>162979</v>
      </c>
      <c r="CA39" s="34">
        <v>146473</v>
      </c>
      <c r="CB39" s="34">
        <v>309452</v>
      </c>
      <c r="CC39" s="34">
        <v>105256</v>
      </c>
      <c r="CD39" s="34">
        <v>129966</v>
      </c>
      <c r="CE39" s="34">
        <v>235222</v>
      </c>
      <c r="CF39" s="81">
        <v>0</v>
      </c>
      <c r="CG39" s="81">
        <v>0</v>
      </c>
      <c r="CH39" s="81">
        <v>0</v>
      </c>
      <c r="CI39" s="33">
        <v>105256</v>
      </c>
      <c r="CJ39" s="33">
        <v>129966</v>
      </c>
      <c r="CK39" s="34">
        <v>235222</v>
      </c>
      <c r="CL39" s="130">
        <v>64.58255358052264</v>
      </c>
      <c r="CM39" s="130">
        <v>88.7303462071508</v>
      </c>
      <c r="CN39" s="130">
        <v>76.0124348848933</v>
      </c>
      <c r="CO39" s="33">
        <v>6869</v>
      </c>
      <c r="CP39" s="33">
        <v>4852</v>
      </c>
      <c r="CQ39" s="34">
        <v>11721</v>
      </c>
      <c r="CR39" s="33">
        <v>4430</v>
      </c>
      <c r="CS39" s="33">
        <v>4242</v>
      </c>
      <c r="CT39" s="38">
        <v>8672</v>
      </c>
      <c r="CU39" s="82"/>
      <c r="CV39" s="82"/>
      <c r="CW39" s="81">
        <v>0</v>
      </c>
      <c r="CX39" s="33">
        <v>4430</v>
      </c>
      <c r="CY39" s="33">
        <v>4242</v>
      </c>
      <c r="CZ39" s="33">
        <v>8672</v>
      </c>
      <c r="DA39" s="130">
        <v>64.49264812927646</v>
      </c>
      <c r="DB39" s="130">
        <v>87.42786479802143</v>
      </c>
      <c r="DC39" s="130">
        <v>73.98686118931832</v>
      </c>
      <c r="DD39" s="33">
        <v>433</v>
      </c>
      <c r="DE39" s="33">
        <v>192</v>
      </c>
      <c r="DF39" s="34">
        <v>625</v>
      </c>
      <c r="DG39" s="33">
        <v>158</v>
      </c>
      <c r="DH39" s="33">
        <v>98</v>
      </c>
      <c r="DI39" s="34">
        <v>256</v>
      </c>
      <c r="DJ39" s="82"/>
      <c r="DK39" s="82"/>
      <c r="DL39" s="82">
        <v>0</v>
      </c>
      <c r="DM39" s="33">
        <v>158</v>
      </c>
      <c r="DN39" s="33">
        <v>98</v>
      </c>
      <c r="DO39" s="34">
        <v>256</v>
      </c>
      <c r="DP39" s="130">
        <v>36.489607390300236</v>
      </c>
      <c r="DQ39" s="130">
        <v>51.041666666666664</v>
      </c>
      <c r="DR39" s="130">
        <v>40.96</v>
      </c>
      <c r="DS39" s="34">
        <v>7302</v>
      </c>
      <c r="DT39" s="34">
        <v>5044</v>
      </c>
      <c r="DU39" s="34">
        <v>12346</v>
      </c>
      <c r="DV39" s="34">
        <v>4588</v>
      </c>
      <c r="DW39" s="34">
        <v>4340</v>
      </c>
      <c r="DX39" s="34">
        <v>8928</v>
      </c>
      <c r="DY39" s="81">
        <v>0</v>
      </c>
      <c r="DZ39" s="81">
        <v>0</v>
      </c>
      <c r="EA39" s="81">
        <v>0</v>
      </c>
      <c r="EB39" s="33">
        <v>4588</v>
      </c>
      <c r="EC39" s="33">
        <v>4340</v>
      </c>
      <c r="ED39" s="34">
        <v>8928</v>
      </c>
      <c r="EE39" s="130">
        <v>62.832100794302924</v>
      </c>
      <c r="EF39" s="130">
        <v>86.04282315622523</v>
      </c>
      <c r="EG39" s="130">
        <v>72.3149198120849</v>
      </c>
      <c r="EH39" s="34">
        <v>673422</v>
      </c>
      <c r="EI39" s="34">
        <v>826012</v>
      </c>
      <c r="EJ39" s="34">
        <v>1499434</v>
      </c>
      <c r="EK39" s="34">
        <v>20368</v>
      </c>
      <c r="EL39" s="34">
        <v>35382</v>
      </c>
      <c r="EM39" s="34">
        <v>55750</v>
      </c>
      <c r="EN39" s="34">
        <v>270644</v>
      </c>
      <c r="EO39" s="34">
        <v>422828</v>
      </c>
      <c r="EP39" s="34">
        <v>693472</v>
      </c>
      <c r="EQ39" s="131">
        <v>3.0245522124314324</v>
      </c>
      <c r="ER39" s="131">
        <v>4.283472879328629</v>
      </c>
      <c r="ES39" s="131">
        <v>3.7180696182692934</v>
      </c>
      <c r="ET39" s="131">
        <v>40.189361202930705</v>
      </c>
      <c r="EU39" s="131">
        <v>51.18908684135339</v>
      </c>
      <c r="EV39" s="131">
        <v>46.248917925030376</v>
      </c>
      <c r="EW39" s="34">
        <v>105256</v>
      </c>
      <c r="EX39" s="34">
        <v>129966</v>
      </c>
      <c r="EY39" s="34">
        <v>235222</v>
      </c>
      <c r="EZ39" s="34">
        <v>1845</v>
      </c>
      <c r="FA39" s="34">
        <v>3516</v>
      </c>
      <c r="FB39" s="34">
        <v>5361</v>
      </c>
      <c r="FC39" s="34">
        <v>37680</v>
      </c>
      <c r="FD39" s="34">
        <v>60361</v>
      </c>
      <c r="FE39" s="34">
        <v>98041</v>
      </c>
      <c r="FF39" s="131">
        <v>1.7528691951052673</v>
      </c>
      <c r="FG39" s="131">
        <v>2.7053229306126214</v>
      </c>
      <c r="FH39" s="131">
        <v>2.2791235513684946</v>
      </c>
      <c r="FI39" s="131">
        <v>35.79843429353196</v>
      </c>
      <c r="FJ39" s="131">
        <v>46.44368527153255</v>
      </c>
      <c r="FK39" s="131">
        <v>41.68019998129427</v>
      </c>
      <c r="FL39" s="34">
        <v>4588</v>
      </c>
      <c r="FM39" s="34">
        <v>4340</v>
      </c>
      <c r="FN39" s="34">
        <v>8928</v>
      </c>
      <c r="FO39" s="34">
        <v>64</v>
      </c>
      <c r="FP39" s="34">
        <v>130</v>
      </c>
      <c r="FQ39" s="34">
        <v>194</v>
      </c>
      <c r="FR39" s="34">
        <v>1630</v>
      </c>
      <c r="FS39" s="34">
        <v>1921</v>
      </c>
      <c r="FT39" s="34">
        <v>3551</v>
      </c>
      <c r="FU39" s="131">
        <v>1.3949433304272014</v>
      </c>
      <c r="FV39" s="131">
        <v>2.9953917050691246</v>
      </c>
      <c r="FW39" s="131">
        <v>2.172939068100358</v>
      </c>
      <c r="FX39" s="131">
        <v>35.527462946817785</v>
      </c>
      <c r="FY39" s="131">
        <v>44.26267281105991</v>
      </c>
      <c r="FZ39" s="131">
        <v>39.77374551971326</v>
      </c>
    </row>
    <row r="40" spans="1:182" s="16" customFormat="1" ht="29.25" customHeight="1">
      <c r="A40" s="4">
        <v>31</v>
      </c>
      <c r="B40" s="176" t="s">
        <v>98</v>
      </c>
      <c r="C40" s="33">
        <v>61160</v>
      </c>
      <c r="D40" s="33">
        <v>52382</v>
      </c>
      <c r="E40" s="127">
        <v>113542</v>
      </c>
      <c r="F40" s="33">
        <v>45450</v>
      </c>
      <c r="G40" s="33">
        <v>43587</v>
      </c>
      <c r="H40" s="34">
        <v>89037</v>
      </c>
      <c r="I40" s="82"/>
      <c r="J40" s="82"/>
      <c r="K40" s="85">
        <v>0</v>
      </c>
      <c r="L40" s="33">
        <v>45450</v>
      </c>
      <c r="M40" s="33">
        <v>43587</v>
      </c>
      <c r="N40" s="33">
        <v>89037</v>
      </c>
      <c r="O40" s="128">
        <v>74.31327665140614</v>
      </c>
      <c r="P40" s="128">
        <v>83.20988125692031</v>
      </c>
      <c r="Q40" s="128">
        <v>78.41767803984429</v>
      </c>
      <c r="R40" s="33">
        <v>7814</v>
      </c>
      <c r="S40" s="33">
        <v>4944</v>
      </c>
      <c r="T40" s="34">
        <v>12758</v>
      </c>
      <c r="U40" s="33">
        <v>3883</v>
      </c>
      <c r="V40" s="33">
        <v>2822</v>
      </c>
      <c r="W40" s="34">
        <v>6705</v>
      </c>
      <c r="X40" s="82"/>
      <c r="Y40" s="82"/>
      <c r="Z40" s="81">
        <v>0</v>
      </c>
      <c r="AA40" s="33">
        <v>3883</v>
      </c>
      <c r="AB40" s="33">
        <v>2822</v>
      </c>
      <c r="AC40" s="33">
        <v>6705</v>
      </c>
      <c r="AD40" s="130">
        <v>49.692858971077555</v>
      </c>
      <c r="AE40" s="130">
        <v>57.079288025889966</v>
      </c>
      <c r="AF40" s="130">
        <v>52.555259445054084</v>
      </c>
      <c r="AG40" s="34">
        <v>68974</v>
      </c>
      <c r="AH40" s="34">
        <v>57326</v>
      </c>
      <c r="AI40" s="34">
        <v>126300</v>
      </c>
      <c r="AJ40" s="34">
        <v>49333</v>
      </c>
      <c r="AK40" s="34">
        <v>46409</v>
      </c>
      <c r="AL40" s="34">
        <v>95742</v>
      </c>
      <c r="AM40" s="81">
        <v>0</v>
      </c>
      <c r="AN40" s="81">
        <v>0</v>
      </c>
      <c r="AO40" s="81">
        <v>0</v>
      </c>
      <c r="AP40" s="33">
        <v>49333</v>
      </c>
      <c r="AQ40" s="33">
        <v>46409</v>
      </c>
      <c r="AR40" s="34">
        <v>95742</v>
      </c>
      <c r="AS40" s="130">
        <v>71.52405254153739</v>
      </c>
      <c r="AT40" s="130">
        <v>80.95628510623452</v>
      </c>
      <c r="AU40" s="130">
        <v>75.80522565320665</v>
      </c>
      <c r="AV40" s="33">
        <v>10901</v>
      </c>
      <c r="AW40" s="33">
        <v>8069</v>
      </c>
      <c r="AX40" s="34">
        <v>18970</v>
      </c>
      <c r="AY40" s="33">
        <v>7613</v>
      </c>
      <c r="AZ40" s="33">
        <v>6511</v>
      </c>
      <c r="BA40" s="34">
        <v>14124</v>
      </c>
      <c r="BB40" s="82"/>
      <c r="BC40" s="82"/>
      <c r="BD40" s="81">
        <v>0</v>
      </c>
      <c r="BE40" s="33">
        <v>7613</v>
      </c>
      <c r="BF40" s="33">
        <v>6511</v>
      </c>
      <c r="BG40" s="34">
        <v>14124</v>
      </c>
      <c r="BH40" s="130">
        <v>69.83762957526832</v>
      </c>
      <c r="BI40" s="130">
        <v>80.69153550625852</v>
      </c>
      <c r="BJ40" s="130">
        <v>74.45440168687402</v>
      </c>
      <c r="BK40" s="33">
        <v>1595</v>
      </c>
      <c r="BL40" s="33">
        <v>817</v>
      </c>
      <c r="BM40" s="34">
        <v>2412</v>
      </c>
      <c r="BN40" s="33">
        <v>682</v>
      </c>
      <c r="BO40" s="33">
        <v>439</v>
      </c>
      <c r="BP40" s="34">
        <v>1121</v>
      </c>
      <c r="BQ40" s="82"/>
      <c r="BR40" s="82"/>
      <c r="BS40" s="81">
        <v>0</v>
      </c>
      <c r="BT40" s="33">
        <v>682</v>
      </c>
      <c r="BU40" s="33">
        <v>439</v>
      </c>
      <c r="BV40" s="33">
        <v>1121</v>
      </c>
      <c r="BW40" s="130">
        <v>42.758620689655174</v>
      </c>
      <c r="BX40" s="130">
        <v>53.73317013463892</v>
      </c>
      <c r="BY40" s="130">
        <v>46.475953565505804</v>
      </c>
      <c r="BZ40" s="34">
        <v>12496</v>
      </c>
      <c r="CA40" s="34">
        <v>8886</v>
      </c>
      <c r="CB40" s="34">
        <v>21382</v>
      </c>
      <c r="CC40" s="34">
        <v>8295</v>
      </c>
      <c r="CD40" s="34">
        <v>6950</v>
      </c>
      <c r="CE40" s="34">
        <v>15245</v>
      </c>
      <c r="CF40" s="81">
        <v>0</v>
      </c>
      <c r="CG40" s="81">
        <v>0</v>
      </c>
      <c r="CH40" s="81">
        <v>0</v>
      </c>
      <c r="CI40" s="33">
        <v>8295</v>
      </c>
      <c r="CJ40" s="33">
        <v>6950</v>
      </c>
      <c r="CK40" s="34">
        <v>15245</v>
      </c>
      <c r="CL40" s="130">
        <v>66.38124199743918</v>
      </c>
      <c r="CM40" s="130">
        <v>78.2129191987396</v>
      </c>
      <c r="CN40" s="130">
        <v>71.29828827986157</v>
      </c>
      <c r="CO40" s="33">
        <v>2130</v>
      </c>
      <c r="CP40" s="33">
        <v>1977</v>
      </c>
      <c r="CQ40" s="34">
        <v>4107</v>
      </c>
      <c r="CR40" s="33">
        <v>1431</v>
      </c>
      <c r="CS40" s="33">
        <v>1516</v>
      </c>
      <c r="CT40" s="38">
        <v>2947</v>
      </c>
      <c r="CU40" s="82"/>
      <c r="CV40" s="82"/>
      <c r="CW40" s="81">
        <v>0</v>
      </c>
      <c r="CX40" s="33">
        <v>1431</v>
      </c>
      <c r="CY40" s="33">
        <v>1516</v>
      </c>
      <c r="CZ40" s="33">
        <v>2947</v>
      </c>
      <c r="DA40" s="130">
        <v>67.1830985915493</v>
      </c>
      <c r="DB40" s="130">
        <v>76.68184117349519</v>
      </c>
      <c r="DC40" s="130">
        <v>71.75553932310689</v>
      </c>
      <c r="DD40" s="33">
        <v>414</v>
      </c>
      <c r="DE40" s="33">
        <v>285</v>
      </c>
      <c r="DF40" s="34">
        <v>699</v>
      </c>
      <c r="DG40" s="33">
        <v>200</v>
      </c>
      <c r="DH40" s="33">
        <v>114</v>
      </c>
      <c r="DI40" s="34">
        <v>314</v>
      </c>
      <c r="DJ40" s="82"/>
      <c r="DK40" s="82"/>
      <c r="DL40" s="82">
        <v>0</v>
      </c>
      <c r="DM40" s="33">
        <v>200</v>
      </c>
      <c r="DN40" s="33">
        <v>114</v>
      </c>
      <c r="DO40" s="34">
        <v>314</v>
      </c>
      <c r="DP40" s="130">
        <v>48.309178743961354</v>
      </c>
      <c r="DQ40" s="130">
        <v>40</v>
      </c>
      <c r="DR40" s="130">
        <v>44.92131616595136</v>
      </c>
      <c r="DS40" s="34">
        <v>2544</v>
      </c>
      <c r="DT40" s="34">
        <v>2262</v>
      </c>
      <c r="DU40" s="34">
        <v>4806</v>
      </c>
      <c r="DV40" s="34">
        <v>1631</v>
      </c>
      <c r="DW40" s="34">
        <v>1630</v>
      </c>
      <c r="DX40" s="34">
        <v>3261</v>
      </c>
      <c r="DY40" s="81">
        <v>0</v>
      </c>
      <c r="DZ40" s="81">
        <v>0</v>
      </c>
      <c r="EA40" s="81">
        <v>0</v>
      </c>
      <c r="EB40" s="33">
        <v>1631</v>
      </c>
      <c r="EC40" s="33">
        <v>1630</v>
      </c>
      <c r="ED40" s="34">
        <v>3261</v>
      </c>
      <c r="EE40" s="130">
        <v>64.11163522012579</v>
      </c>
      <c r="EF40" s="130">
        <v>72.06012378426172</v>
      </c>
      <c r="EG40" s="130">
        <v>67.85268414481898</v>
      </c>
      <c r="EH40" s="34">
        <v>49333</v>
      </c>
      <c r="EI40" s="34">
        <v>46409</v>
      </c>
      <c r="EJ40" s="34">
        <v>95742</v>
      </c>
      <c r="EK40" s="34">
        <v>339</v>
      </c>
      <c r="EL40" s="34">
        <v>231</v>
      </c>
      <c r="EM40" s="34">
        <v>570</v>
      </c>
      <c r="EN40" s="34">
        <v>4102</v>
      </c>
      <c r="EO40" s="34">
        <v>5850</v>
      </c>
      <c r="EP40" s="34">
        <v>9952</v>
      </c>
      <c r="EQ40" s="131">
        <v>0.6871668051811161</v>
      </c>
      <c r="ER40" s="131">
        <v>0.49774828158331363</v>
      </c>
      <c r="ES40" s="131">
        <v>0.5953500031334211</v>
      </c>
      <c r="ET40" s="131">
        <v>8.31492104676383</v>
      </c>
      <c r="EU40" s="131">
        <v>12.605313624512487</v>
      </c>
      <c r="EV40" s="131">
        <v>10.39460215997159</v>
      </c>
      <c r="EW40" s="34">
        <v>8295</v>
      </c>
      <c r="EX40" s="34">
        <v>6950</v>
      </c>
      <c r="EY40" s="34">
        <v>15245</v>
      </c>
      <c r="EZ40" s="34">
        <v>11</v>
      </c>
      <c r="FA40" s="34">
        <v>10</v>
      </c>
      <c r="FB40" s="34">
        <v>21</v>
      </c>
      <c r="FC40" s="34">
        <v>436</v>
      </c>
      <c r="FD40" s="34">
        <v>600</v>
      </c>
      <c r="FE40" s="34">
        <v>1036</v>
      </c>
      <c r="FF40" s="131">
        <v>0.13261000602772754</v>
      </c>
      <c r="FG40" s="131">
        <v>0.14388489208633093</v>
      </c>
      <c r="FH40" s="131">
        <v>0.13775008199409644</v>
      </c>
      <c r="FI40" s="131">
        <v>5.256178420735383</v>
      </c>
      <c r="FJ40" s="131">
        <v>8.633093525179856</v>
      </c>
      <c r="FK40" s="131">
        <v>6.795670711708757</v>
      </c>
      <c r="FL40" s="34">
        <v>1631</v>
      </c>
      <c r="FM40" s="34">
        <v>1630</v>
      </c>
      <c r="FN40" s="34">
        <v>3261</v>
      </c>
      <c r="FO40" s="34">
        <v>5</v>
      </c>
      <c r="FP40" s="34">
        <v>1</v>
      </c>
      <c r="FQ40" s="34">
        <v>6</v>
      </c>
      <c r="FR40" s="34">
        <v>80</v>
      </c>
      <c r="FS40" s="34">
        <v>124</v>
      </c>
      <c r="FT40" s="34">
        <v>204</v>
      </c>
      <c r="FU40" s="131">
        <v>0.3065603923973023</v>
      </c>
      <c r="FV40" s="131">
        <v>0.06134969325153374</v>
      </c>
      <c r="FW40" s="131">
        <v>0.18399264029438822</v>
      </c>
      <c r="FX40" s="131">
        <v>4.904966278356837</v>
      </c>
      <c r="FY40" s="131">
        <v>7.607361963190184</v>
      </c>
      <c r="FZ40" s="131">
        <v>6.2557497700092</v>
      </c>
    </row>
    <row r="41" spans="1:182" s="16" customFormat="1" ht="29.25" customHeight="1">
      <c r="A41" s="4">
        <v>32</v>
      </c>
      <c r="B41" s="176" t="s">
        <v>55</v>
      </c>
      <c r="C41" s="33">
        <v>300255</v>
      </c>
      <c r="D41" s="33">
        <v>246742</v>
      </c>
      <c r="E41" s="127">
        <v>546997</v>
      </c>
      <c r="F41" s="33">
        <v>231302</v>
      </c>
      <c r="G41" s="33">
        <v>183548</v>
      </c>
      <c r="H41" s="34">
        <v>414850</v>
      </c>
      <c r="I41" s="82"/>
      <c r="J41" s="82"/>
      <c r="K41" s="85">
        <v>0</v>
      </c>
      <c r="L41" s="33">
        <v>231302</v>
      </c>
      <c r="M41" s="33">
        <v>183548</v>
      </c>
      <c r="N41" s="33">
        <v>414850</v>
      </c>
      <c r="O41" s="128">
        <v>77.03518675792243</v>
      </c>
      <c r="P41" s="128">
        <v>74.38863266083602</v>
      </c>
      <c r="Q41" s="128">
        <v>75.84136658884783</v>
      </c>
      <c r="R41" s="86"/>
      <c r="S41" s="86"/>
      <c r="T41" s="81">
        <v>0</v>
      </c>
      <c r="U41" s="86"/>
      <c r="V41" s="86"/>
      <c r="W41" s="81">
        <v>0</v>
      </c>
      <c r="X41" s="82"/>
      <c r="Y41" s="82"/>
      <c r="Z41" s="81">
        <v>0</v>
      </c>
      <c r="AA41" s="86">
        <v>0</v>
      </c>
      <c r="AB41" s="86">
        <v>0</v>
      </c>
      <c r="AC41" s="86">
        <v>0</v>
      </c>
      <c r="AD41" s="132" t="s">
        <v>86</v>
      </c>
      <c r="AE41" s="132" t="s">
        <v>86</v>
      </c>
      <c r="AF41" s="132" t="s">
        <v>86</v>
      </c>
      <c r="AG41" s="34">
        <v>300255</v>
      </c>
      <c r="AH41" s="34">
        <v>246742</v>
      </c>
      <c r="AI41" s="34">
        <v>546997</v>
      </c>
      <c r="AJ41" s="34">
        <v>231302</v>
      </c>
      <c r="AK41" s="34">
        <v>183548</v>
      </c>
      <c r="AL41" s="34">
        <v>414850</v>
      </c>
      <c r="AM41" s="81">
        <v>0</v>
      </c>
      <c r="AN41" s="81">
        <v>0</v>
      </c>
      <c r="AO41" s="81">
        <v>0</v>
      </c>
      <c r="AP41" s="33">
        <v>231302</v>
      </c>
      <c r="AQ41" s="33">
        <v>183548</v>
      </c>
      <c r="AR41" s="34">
        <v>414850</v>
      </c>
      <c r="AS41" s="130">
        <v>77.03518675792243</v>
      </c>
      <c r="AT41" s="130">
        <v>74.38863266083602</v>
      </c>
      <c r="AU41" s="130">
        <v>75.84136658884783</v>
      </c>
      <c r="AV41" s="82"/>
      <c r="AW41" s="82"/>
      <c r="AX41" s="81">
        <v>0</v>
      </c>
      <c r="AY41" s="82"/>
      <c r="AZ41" s="82"/>
      <c r="BA41" s="81">
        <v>0</v>
      </c>
      <c r="BB41" s="82"/>
      <c r="BC41" s="82"/>
      <c r="BD41" s="81">
        <v>0</v>
      </c>
      <c r="BE41" s="86">
        <v>0</v>
      </c>
      <c r="BF41" s="86">
        <v>0</v>
      </c>
      <c r="BG41" s="81">
        <v>0</v>
      </c>
      <c r="BH41" s="132" t="s">
        <v>86</v>
      </c>
      <c r="BI41" s="132" t="s">
        <v>86</v>
      </c>
      <c r="BJ41" s="132" t="s">
        <v>86</v>
      </c>
      <c r="BK41" s="86"/>
      <c r="BL41" s="86"/>
      <c r="BM41" s="81">
        <v>0</v>
      </c>
      <c r="BN41" s="86"/>
      <c r="BO41" s="86"/>
      <c r="BP41" s="81">
        <v>0</v>
      </c>
      <c r="BQ41" s="82"/>
      <c r="BR41" s="82"/>
      <c r="BS41" s="81">
        <v>0</v>
      </c>
      <c r="BT41" s="86">
        <v>0</v>
      </c>
      <c r="BU41" s="86">
        <v>0</v>
      </c>
      <c r="BV41" s="86">
        <v>0</v>
      </c>
      <c r="BW41" s="132" t="s">
        <v>86</v>
      </c>
      <c r="BX41" s="132" t="s">
        <v>86</v>
      </c>
      <c r="BY41" s="132" t="s">
        <v>86</v>
      </c>
      <c r="BZ41" s="81">
        <v>0</v>
      </c>
      <c r="CA41" s="81">
        <v>0</v>
      </c>
      <c r="CB41" s="81">
        <v>0</v>
      </c>
      <c r="CC41" s="81">
        <v>0</v>
      </c>
      <c r="CD41" s="81">
        <v>0</v>
      </c>
      <c r="CE41" s="81">
        <v>0</v>
      </c>
      <c r="CF41" s="81">
        <v>0</v>
      </c>
      <c r="CG41" s="81">
        <v>0</v>
      </c>
      <c r="CH41" s="81">
        <v>0</v>
      </c>
      <c r="CI41" s="86">
        <v>0</v>
      </c>
      <c r="CJ41" s="86">
        <v>0</v>
      </c>
      <c r="CK41" s="81">
        <v>0</v>
      </c>
      <c r="CL41" s="132" t="s">
        <v>86</v>
      </c>
      <c r="CM41" s="132" t="s">
        <v>86</v>
      </c>
      <c r="CN41" s="132" t="s">
        <v>86</v>
      </c>
      <c r="CO41" s="86"/>
      <c r="CP41" s="86"/>
      <c r="CQ41" s="81">
        <v>0</v>
      </c>
      <c r="CR41" s="86"/>
      <c r="CS41" s="86"/>
      <c r="CT41" s="97">
        <v>0</v>
      </c>
      <c r="CU41" s="82"/>
      <c r="CV41" s="82"/>
      <c r="CW41" s="81">
        <v>0</v>
      </c>
      <c r="CX41" s="86">
        <v>0</v>
      </c>
      <c r="CY41" s="86">
        <v>0</v>
      </c>
      <c r="CZ41" s="86">
        <v>0</v>
      </c>
      <c r="DA41" s="132" t="s">
        <v>86</v>
      </c>
      <c r="DB41" s="132" t="s">
        <v>86</v>
      </c>
      <c r="DC41" s="132" t="s">
        <v>86</v>
      </c>
      <c r="DD41" s="86"/>
      <c r="DE41" s="86"/>
      <c r="DF41" s="81">
        <v>0</v>
      </c>
      <c r="DG41" s="86"/>
      <c r="DH41" s="86"/>
      <c r="DI41" s="81">
        <v>0</v>
      </c>
      <c r="DJ41" s="82"/>
      <c r="DK41" s="82"/>
      <c r="DL41" s="82">
        <v>0</v>
      </c>
      <c r="DM41" s="86">
        <v>0</v>
      </c>
      <c r="DN41" s="86">
        <v>0</v>
      </c>
      <c r="DO41" s="81">
        <v>0</v>
      </c>
      <c r="DP41" s="132" t="s">
        <v>86</v>
      </c>
      <c r="DQ41" s="132" t="s">
        <v>86</v>
      </c>
      <c r="DR41" s="132" t="s">
        <v>86</v>
      </c>
      <c r="DS41" s="81">
        <v>0</v>
      </c>
      <c r="DT41" s="81">
        <v>0</v>
      </c>
      <c r="DU41" s="81">
        <v>0</v>
      </c>
      <c r="DV41" s="81">
        <v>0</v>
      </c>
      <c r="DW41" s="81">
        <v>0</v>
      </c>
      <c r="DX41" s="81">
        <v>0</v>
      </c>
      <c r="DY41" s="81">
        <v>0</v>
      </c>
      <c r="DZ41" s="81">
        <v>0</v>
      </c>
      <c r="EA41" s="81">
        <v>0</v>
      </c>
      <c r="EB41" s="86">
        <v>0</v>
      </c>
      <c r="EC41" s="86">
        <v>0</v>
      </c>
      <c r="ED41" s="81">
        <v>0</v>
      </c>
      <c r="EE41" s="132" t="s">
        <v>86</v>
      </c>
      <c r="EF41" s="132" t="s">
        <v>86</v>
      </c>
      <c r="EG41" s="132" t="s">
        <v>86</v>
      </c>
      <c r="EH41" s="34">
        <v>231302</v>
      </c>
      <c r="EI41" s="34">
        <v>183548</v>
      </c>
      <c r="EJ41" s="34">
        <v>414850</v>
      </c>
      <c r="EK41" s="81"/>
      <c r="EL41" s="81"/>
      <c r="EM41" s="81"/>
      <c r="EN41" s="81"/>
      <c r="EO41" s="81"/>
      <c r="EP41" s="81"/>
      <c r="EQ41" s="132"/>
      <c r="ER41" s="132"/>
      <c r="ES41" s="132"/>
      <c r="ET41" s="132"/>
      <c r="EU41" s="132"/>
      <c r="EV41" s="132"/>
      <c r="EW41" s="81">
        <v>0</v>
      </c>
      <c r="EX41" s="81">
        <v>0</v>
      </c>
      <c r="EY41" s="81">
        <v>0</v>
      </c>
      <c r="EZ41" s="81"/>
      <c r="FA41" s="81"/>
      <c r="FB41" s="81"/>
      <c r="FC41" s="81"/>
      <c r="FD41" s="81"/>
      <c r="FE41" s="81"/>
      <c r="FF41" s="132"/>
      <c r="FG41" s="132"/>
      <c r="FH41" s="132"/>
      <c r="FI41" s="132"/>
      <c r="FJ41" s="132"/>
      <c r="FK41" s="132"/>
      <c r="FL41" s="81">
        <v>0</v>
      </c>
      <c r="FM41" s="81">
        <v>0</v>
      </c>
      <c r="FN41" s="81">
        <v>0</v>
      </c>
      <c r="FO41" s="81"/>
      <c r="FP41" s="81"/>
      <c r="FQ41" s="81"/>
      <c r="FR41" s="81"/>
      <c r="FS41" s="81"/>
      <c r="FT41" s="81"/>
      <c r="FU41" s="132"/>
      <c r="FV41" s="132"/>
      <c r="FW41" s="132"/>
      <c r="FX41" s="132"/>
      <c r="FY41" s="132"/>
      <c r="FZ41" s="132"/>
    </row>
    <row r="42" spans="1:182" s="16" customFormat="1" ht="29.25" customHeight="1">
      <c r="A42" s="116">
        <v>33</v>
      </c>
      <c r="B42" s="178" t="s">
        <v>56</v>
      </c>
      <c r="C42" s="125">
        <v>1683</v>
      </c>
      <c r="D42" s="125">
        <v>485</v>
      </c>
      <c r="E42" s="143">
        <v>2168</v>
      </c>
      <c r="F42" s="125">
        <v>1372</v>
      </c>
      <c r="G42" s="125">
        <v>292</v>
      </c>
      <c r="H42" s="122">
        <v>1664</v>
      </c>
      <c r="I42" s="118"/>
      <c r="J42" s="118"/>
      <c r="K42" s="119">
        <v>0</v>
      </c>
      <c r="L42" s="125">
        <v>1372</v>
      </c>
      <c r="M42" s="125">
        <v>292</v>
      </c>
      <c r="N42" s="125">
        <v>1664</v>
      </c>
      <c r="O42" s="144">
        <v>81.52109328579917</v>
      </c>
      <c r="P42" s="144">
        <v>60.20618556701031</v>
      </c>
      <c r="Q42" s="144">
        <v>76.75276752767527</v>
      </c>
      <c r="R42" s="123"/>
      <c r="S42" s="123"/>
      <c r="T42" s="121">
        <v>0</v>
      </c>
      <c r="U42" s="123"/>
      <c r="V42" s="123"/>
      <c r="W42" s="121">
        <v>0</v>
      </c>
      <c r="X42" s="118"/>
      <c r="Y42" s="118"/>
      <c r="Z42" s="121">
        <v>0</v>
      </c>
      <c r="AA42" s="123">
        <v>0</v>
      </c>
      <c r="AB42" s="123">
        <v>0</v>
      </c>
      <c r="AC42" s="123">
        <v>0</v>
      </c>
      <c r="AD42" s="145" t="s">
        <v>86</v>
      </c>
      <c r="AE42" s="145" t="s">
        <v>86</v>
      </c>
      <c r="AF42" s="145" t="s">
        <v>86</v>
      </c>
      <c r="AG42" s="122">
        <v>1683</v>
      </c>
      <c r="AH42" s="122">
        <v>485</v>
      </c>
      <c r="AI42" s="122">
        <v>2168</v>
      </c>
      <c r="AJ42" s="122">
        <v>1372</v>
      </c>
      <c r="AK42" s="122">
        <v>292</v>
      </c>
      <c r="AL42" s="122">
        <v>1664</v>
      </c>
      <c r="AM42" s="121">
        <v>0</v>
      </c>
      <c r="AN42" s="121">
        <v>0</v>
      </c>
      <c r="AO42" s="121">
        <v>0</v>
      </c>
      <c r="AP42" s="125">
        <v>1372</v>
      </c>
      <c r="AQ42" s="125">
        <v>292</v>
      </c>
      <c r="AR42" s="122">
        <v>1664</v>
      </c>
      <c r="AS42" s="146">
        <v>81.52109328579917</v>
      </c>
      <c r="AT42" s="146">
        <v>60.20618556701031</v>
      </c>
      <c r="AU42" s="146">
        <v>76.75276752767527</v>
      </c>
      <c r="AV42" s="98"/>
      <c r="AW42" s="123"/>
      <c r="AX42" s="121">
        <v>0</v>
      </c>
      <c r="AY42" s="99"/>
      <c r="AZ42" s="123"/>
      <c r="BA42" s="121">
        <v>0</v>
      </c>
      <c r="BB42" s="118"/>
      <c r="BC42" s="118"/>
      <c r="BD42" s="121">
        <v>0</v>
      </c>
      <c r="BE42" s="123">
        <v>0</v>
      </c>
      <c r="BF42" s="123">
        <v>0</v>
      </c>
      <c r="BG42" s="121">
        <v>0</v>
      </c>
      <c r="BH42" s="145" t="s">
        <v>86</v>
      </c>
      <c r="BI42" s="145" t="s">
        <v>86</v>
      </c>
      <c r="BJ42" s="145" t="s">
        <v>86</v>
      </c>
      <c r="BK42" s="123"/>
      <c r="BL42" s="123"/>
      <c r="BM42" s="121">
        <v>0</v>
      </c>
      <c r="BN42" s="123"/>
      <c r="BO42" s="123"/>
      <c r="BP42" s="121">
        <v>0</v>
      </c>
      <c r="BQ42" s="118"/>
      <c r="BR42" s="118"/>
      <c r="BS42" s="121">
        <v>0</v>
      </c>
      <c r="BT42" s="123">
        <v>0</v>
      </c>
      <c r="BU42" s="123">
        <v>0</v>
      </c>
      <c r="BV42" s="123">
        <v>0</v>
      </c>
      <c r="BW42" s="145" t="s">
        <v>86</v>
      </c>
      <c r="BX42" s="145" t="s">
        <v>86</v>
      </c>
      <c r="BY42" s="145" t="s">
        <v>86</v>
      </c>
      <c r="BZ42" s="121">
        <v>0</v>
      </c>
      <c r="CA42" s="121">
        <v>0</v>
      </c>
      <c r="CB42" s="121">
        <v>0</v>
      </c>
      <c r="CC42" s="121">
        <v>0</v>
      </c>
      <c r="CD42" s="121">
        <v>0</v>
      </c>
      <c r="CE42" s="121">
        <v>0</v>
      </c>
      <c r="CF42" s="121">
        <v>0</v>
      </c>
      <c r="CG42" s="121">
        <v>0</v>
      </c>
      <c r="CH42" s="121">
        <v>0</v>
      </c>
      <c r="CI42" s="123">
        <v>0</v>
      </c>
      <c r="CJ42" s="123">
        <v>0</v>
      </c>
      <c r="CK42" s="121">
        <v>0</v>
      </c>
      <c r="CL42" s="145" t="s">
        <v>86</v>
      </c>
      <c r="CM42" s="145" t="s">
        <v>86</v>
      </c>
      <c r="CN42" s="145" t="s">
        <v>86</v>
      </c>
      <c r="CO42" s="123"/>
      <c r="CP42" s="123"/>
      <c r="CQ42" s="121">
        <v>0</v>
      </c>
      <c r="CR42" s="99"/>
      <c r="CS42" s="123"/>
      <c r="CT42" s="124">
        <v>0</v>
      </c>
      <c r="CU42" s="118"/>
      <c r="CV42" s="118"/>
      <c r="CW42" s="121">
        <v>0</v>
      </c>
      <c r="CX42" s="123">
        <v>0</v>
      </c>
      <c r="CY42" s="123">
        <v>0</v>
      </c>
      <c r="CZ42" s="123">
        <v>0</v>
      </c>
      <c r="DA42" s="145" t="s">
        <v>86</v>
      </c>
      <c r="DB42" s="145" t="s">
        <v>86</v>
      </c>
      <c r="DC42" s="145" t="s">
        <v>86</v>
      </c>
      <c r="DD42" s="123"/>
      <c r="DE42" s="123"/>
      <c r="DF42" s="121">
        <v>0</v>
      </c>
      <c r="DG42" s="123"/>
      <c r="DH42" s="123"/>
      <c r="DI42" s="121">
        <v>0</v>
      </c>
      <c r="DJ42" s="118"/>
      <c r="DK42" s="118"/>
      <c r="DL42" s="118">
        <v>0</v>
      </c>
      <c r="DM42" s="123">
        <v>0</v>
      </c>
      <c r="DN42" s="123">
        <v>0</v>
      </c>
      <c r="DO42" s="121">
        <v>0</v>
      </c>
      <c r="DP42" s="145" t="s">
        <v>86</v>
      </c>
      <c r="DQ42" s="145" t="s">
        <v>86</v>
      </c>
      <c r="DR42" s="145" t="s">
        <v>86</v>
      </c>
      <c r="DS42" s="121">
        <v>0</v>
      </c>
      <c r="DT42" s="121">
        <v>0</v>
      </c>
      <c r="DU42" s="121">
        <v>0</v>
      </c>
      <c r="DV42" s="121">
        <v>0</v>
      </c>
      <c r="DW42" s="121">
        <v>0</v>
      </c>
      <c r="DX42" s="121">
        <v>0</v>
      </c>
      <c r="DY42" s="121">
        <v>0</v>
      </c>
      <c r="DZ42" s="121">
        <v>0</v>
      </c>
      <c r="EA42" s="121">
        <v>0</v>
      </c>
      <c r="EB42" s="123">
        <v>0</v>
      </c>
      <c r="EC42" s="123">
        <v>0</v>
      </c>
      <c r="ED42" s="121">
        <v>0</v>
      </c>
      <c r="EE42" s="145" t="s">
        <v>86</v>
      </c>
      <c r="EF42" s="145" t="s">
        <v>86</v>
      </c>
      <c r="EG42" s="145" t="s">
        <v>86</v>
      </c>
      <c r="EH42" s="122">
        <v>1372</v>
      </c>
      <c r="EI42" s="122">
        <v>292</v>
      </c>
      <c r="EJ42" s="122">
        <v>1664</v>
      </c>
      <c r="EK42" s="122">
        <v>4</v>
      </c>
      <c r="EL42" s="148">
        <v>0</v>
      </c>
      <c r="EM42" s="122">
        <v>4</v>
      </c>
      <c r="EN42" s="122">
        <v>176</v>
      </c>
      <c r="EO42" s="122">
        <v>18</v>
      </c>
      <c r="EP42" s="122">
        <v>194</v>
      </c>
      <c r="EQ42" s="147">
        <v>0.29154518950437314</v>
      </c>
      <c r="ER42" s="148">
        <v>0</v>
      </c>
      <c r="ES42" s="147">
        <v>0.24038461538461536</v>
      </c>
      <c r="ET42" s="147">
        <v>12.82798833819242</v>
      </c>
      <c r="EU42" s="147">
        <v>6.164383561643835</v>
      </c>
      <c r="EV42" s="147">
        <v>11.658653846153845</v>
      </c>
      <c r="EW42" s="121">
        <v>0</v>
      </c>
      <c r="EX42" s="121">
        <v>0</v>
      </c>
      <c r="EY42" s="121">
        <v>0</v>
      </c>
      <c r="EZ42" s="121"/>
      <c r="FA42" s="121"/>
      <c r="FB42" s="121">
        <v>0</v>
      </c>
      <c r="FC42" s="121"/>
      <c r="FD42" s="121"/>
      <c r="FE42" s="121">
        <v>0</v>
      </c>
      <c r="FF42" s="145"/>
      <c r="FG42" s="145"/>
      <c r="FH42" s="145"/>
      <c r="FI42" s="145"/>
      <c r="FJ42" s="145"/>
      <c r="FK42" s="145"/>
      <c r="FL42" s="121">
        <v>0</v>
      </c>
      <c r="FM42" s="121">
        <v>0</v>
      </c>
      <c r="FN42" s="121">
        <v>0</v>
      </c>
      <c r="FO42" s="121"/>
      <c r="FP42" s="121"/>
      <c r="FQ42" s="121">
        <v>0</v>
      </c>
      <c r="FR42" s="121"/>
      <c r="FS42" s="121"/>
      <c r="FT42" s="121">
        <v>0</v>
      </c>
      <c r="FU42" s="145"/>
      <c r="FV42" s="145"/>
      <c r="FW42" s="145"/>
      <c r="FX42" s="145"/>
      <c r="FY42" s="145"/>
      <c r="FZ42" s="145"/>
    </row>
    <row r="43" spans="1:256" s="207" customFormat="1" ht="14.25" customHeight="1">
      <c r="A43" s="218" t="s">
        <v>7</v>
      </c>
      <c r="B43" s="218"/>
      <c r="C43" s="67">
        <f aca="true" t="shared" si="25" ref="C43:N43">SUM(C9:C42)</f>
        <v>5553288</v>
      </c>
      <c r="D43" s="67">
        <f t="shared" si="25"/>
        <v>4559443</v>
      </c>
      <c r="E43" s="67">
        <f t="shared" si="25"/>
        <v>10112731</v>
      </c>
      <c r="F43" s="67">
        <f t="shared" si="25"/>
        <v>3979303</v>
      </c>
      <c r="G43" s="67">
        <f t="shared" si="25"/>
        <v>3722095</v>
      </c>
      <c r="H43" s="67">
        <f t="shared" si="25"/>
        <v>7701398</v>
      </c>
      <c r="I43" s="68">
        <f t="shared" si="25"/>
        <v>163300</v>
      </c>
      <c r="J43" s="68">
        <f t="shared" si="25"/>
        <v>114507</v>
      </c>
      <c r="K43" s="68">
        <f t="shared" si="25"/>
        <v>277807</v>
      </c>
      <c r="L43" s="68">
        <f t="shared" si="25"/>
        <v>4142603</v>
      </c>
      <c r="M43" s="68">
        <f t="shared" si="25"/>
        <v>3836602</v>
      </c>
      <c r="N43" s="68">
        <f t="shared" si="25"/>
        <v>7979205</v>
      </c>
      <c r="O43" s="69">
        <f>L43/C43*100</f>
        <v>74.59730163463519</v>
      </c>
      <c r="P43" s="69">
        <f>M43/D43*100</f>
        <v>84.14628716709475</v>
      </c>
      <c r="Q43" s="69">
        <f>N43/E43*100</f>
        <v>78.90257339980664</v>
      </c>
      <c r="R43" s="67">
        <f aca="true" t="shared" si="26" ref="R43:AC43">SUM(R9:R42)</f>
        <v>735229</v>
      </c>
      <c r="S43" s="67">
        <f t="shared" si="26"/>
        <v>445385</v>
      </c>
      <c r="T43" s="67">
        <f t="shared" si="26"/>
        <v>1188974</v>
      </c>
      <c r="U43" s="67">
        <f t="shared" si="26"/>
        <v>228782</v>
      </c>
      <c r="V43" s="67">
        <f t="shared" si="26"/>
        <v>170563</v>
      </c>
      <c r="W43" s="67">
        <f t="shared" si="26"/>
        <v>406306</v>
      </c>
      <c r="X43" s="68">
        <f t="shared" si="26"/>
        <v>70760</v>
      </c>
      <c r="Y43" s="68">
        <f t="shared" si="26"/>
        <v>46389</v>
      </c>
      <c r="Z43" s="68">
        <f t="shared" si="26"/>
        <v>117149</v>
      </c>
      <c r="AA43" s="68">
        <f t="shared" si="26"/>
        <v>299542</v>
      </c>
      <c r="AB43" s="68">
        <f t="shared" si="26"/>
        <v>216952</v>
      </c>
      <c r="AC43" s="68">
        <f t="shared" si="26"/>
        <v>523455</v>
      </c>
      <c r="AD43" s="69">
        <f>IF(R43=0,"",AA43/R43*100)</f>
        <v>40.741320051303745</v>
      </c>
      <c r="AE43" s="69">
        <f>IF(S43=0,"",AB43/S43*100)</f>
        <v>48.71111510266399</v>
      </c>
      <c r="AF43" s="69">
        <f>IF(T43=0,"",AC43/T43*100)</f>
        <v>44.025773482010536</v>
      </c>
      <c r="AG43" s="67">
        <f aca="true" t="shared" si="27" ref="AG43:AR43">SUM(AG9:AG42)</f>
        <v>6288517</v>
      </c>
      <c r="AH43" s="67">
        <f t="shared" si="27"/>
        <v>5004828</v>
      </c>
      <c r="AI43" s="67">
        <f t="shared" si="27"/>
        <v>11301705</v>
      </c>
      <c r="AJ43" s="67">
        <f t="shared" si="27"/>
        <v>4208085</v>
      </c>
      <c r="AK43" s="67">
        <f t="shared" si="27"/>
        <v>3892658</v>
      </c>
      <c r="AL43" s="67">
        <f t="shared" si="27"/>
        <v>8107704</v>
      </c>
      <c r="AM43" s="68">
        <f t="shared" si="27"/>
        <v>234060</v>
      </c>
      <c r="AN43" s="68">
        <f t="shared" si="27"/>
        <v>160896</v>
      </c>
      <c r="AO43" s="68">
        <f t="shared" si="27"/>
        <v>394956</v>
      </c>
      <c r="AP43" s="68">
        <f t="shared" si="27"/>
        <v>4442145</v>
      </c>
      <c r="AQ43" s="68">
        <f t="shared" si="27"/>
        <v>4053554</v>
      </c>
      <c r="AR43" s="68">
        <f t="shared" si="27"/>
        <v>8502660</v>
      </c>
      <c r="AS43" s="69">
        <f>IF(AG43=0,"",AP43/AG43*100)</f>
        <v>70.63899167323552</v>
      </c>
      <c r="AT43" s="69">
        <f>IF(AH43=0,"",AQ43/AH43*100)</f>
        <v>80.99287328155933</v>
      </c>
      <c r="AU43" s="69">
        <f>IF(AI43=0,"",AR43/AI43*100)</f>
        <v>75.2334271687325</v>
      </c>
      <c r="AV43" s="67">
        <f aca="true" t="shared" si="28" ref="AV43:BG43">SUM(AV9:AV42)</f>
        <v>779585</v>
      </c>
      <c r="AW43" s="67">
        <f t="shared" si="28"/>
        <v>605352</v>
      </c>
      <c r="AX43" s="67">
        <f t="shared" si="28"/>
        <v>1384937</v>
      </c>
      <c r="AY43" s="67">
        <f t="shared" si="28"/>
        <v>480109</v>
      </c>
      <c r="AZ43" s="67">
        <f t="shared" si="28"/>
        <v>454242</v>
      </c>
      <c r="BA43" s="67">
        <f t="shared" si="28"/>
        <v>934351</v>
      </c>
      <c r="BB43" s="68">
        <f t="shared" si="28"/>
        <v>41023</v>
      </c>
      <c r="BC43" s="68">
        <f t="shared" si="28"/>
        <v>28388</v>
      </c>
      <c r="BD43" s="68">
        <f t="shared" si="28"/>
        <v>69411</v>
      </c>
      <c r="BE43" s="68">
        <f t="shared" si="28"/>
        <v>521132</v>
      </c>
      <c r="BF43" s="68">
        <f t="shared" si="28"/>
        <v>482630</v>
      </c>
      <c r="BG43" s="68">
        <f t="shared" si="28"/>
        <v>1003762</v>
      </c>
      <c r="BH43" s="69">
        <f>IF(AV43=0,"",BE43/AV43*100)</f>
        <v>66.84736109596773</v>
      </c>
      <c r="BI43" s="69">
        <f>IF(AW43=0,"",BF43/AW43*100)</f>
        <v>79.72716700366068</v>
      </c>
      <c r="BJ43" s="69">
        <f>IF(AX43=0,"",BG43/AX43*100)</f>
        <v>72.47708740541988</v>
      </c>
      <c r="BK43" s="67">
        <f aca="true" t="shared" si="29" ref="BK43:BV43">SUM(BK9:BK42)</f>
        <v>110889</v>
      </c>
      <c r="BL43" s="67">
        <f t="shared" si="29"/>
        <v>63029</v>
      </c>
      <c r="BM43" s="67">
        <f t="shared" si="29"/>
        <v>173918</v>
      </c>
      <c r="BN43" s="67">
        <f t="shared" si="29"/>
        <v>31718</v>
      </c>
      <c r="BO43" s="67">
        <f t="shared" si="29"/>
        <v>20825</v>
      </c>
      <c r="BP43" s="67">
        <f t="shared" si="29"/>
        <v>52543</v>
      </c>
      <c r="BQ43" s="68">
        <f t="shared" si="29"/>
        <v>12732</v>
      </c>
      <c r="BR43" s="68">
        <f t="shared" si="29"/>
        <v>9068</v>
      </c>
      <c r="BS43" s="68">
        <f t="shared" si="29"/>
        <v>21800</v>
      </c>
      <c r="BT43" s="68">
        <f t="shared" si="29"/>
        <v>44450</v>
      </c>
      <c r="BU43" s="68">
        <f t="shared" si="29"/>
        <v>29893</v>
      </c>
      <c r="BV43" s="68">
        <f t="shared" si="29"/>
        <v>74343</v>
      </c>
      <c r="BW43" s="69">
        <f>IF(BK43=0,"",BT43/BK43*100)</f>
        <v>40.085130175220264</v>
      </c>
      <c r="BX43" s="69">
        <f>IF(BL43=0,"",BU43/BL43*100)</f>
        <v>47.42737470053468</v>
      </c>
      <c r="BY43" s="69">
        <f>IF(BM43=0,"",BV43/BM43*100)</f>
        <v>42.74600673880794</v>
      </c>
      <c r="BZ43" s="67">
        <f>SUM(BZ9:BZ42)</f>
        <v>890474</v>
      </c>
      <c r="CA43" s="67">
        <f aca="true" t="shared" si="30" ref="CA43:CK43">SUM(CA9:CA42)</f>
        <v>668381</v>
      </c>
      <c r="CB43" s="67">
        <f t="shared" si="30"/>
        <v>1558855</v>
      </c>
      <c r="CC43" s="67">
        <f t="shared" si="30"/>
        <v>511827</v>
      </c>
      <c r="CD43" s="67">
        <f t="shared" si="30"/>
        <v>475067</v>
      </c>
      <c r="CE43" s="67">
        <f t="shared" si="30"/>
        <v>986894</v>
      </c>
      <c r="CF43" s="68">
        <f t="shared" si="30"/>
        <v>53755</v>
      </c>
      <c r="CG43" s="68">
        <f t="shared" si="30"/>
        <v>37456</v>
      </c>
      <c r="CH43" s="68">
        <f t="shared" si="30"/>
        <v>91211</v>
      </c>
      <c r="CI43" s="68">
        <f t="shared" si="30"/>
        <v>565582</v>
      </c>
      <c r="CJ43" s="68">
        <f t="shared" si="30"/>
        <v>512523</v>
      </c>
      <c r="CK43" s="68">
        <f t="shared" si="30"/>
        <v>1078105</v>
      </c>
      <c r="CL43" s="206">
        <f>IF(BZ43=0,"",CI43/BZ43*100)</f>
        <v>63.51471238913208</v>
      </c>
      <c r="CM43" s="69">
        <f>IF(CA43=0,"",CJ43/CA43*100)</f>
        <v>76.68126412929152</v>
      </c>
      <c r="CN43" s="69">
        <f>IF(CB43=0,"",CK43/CB43*100)</f>
        <v>69.1600565799898</v>
      </c>
      <c r="CO43" s="67">
        <f aca="true" t="shared" si="31" ref="CO43:CZ43">SUM(CO9:CO42)</f>
        <v>302286</v>
      </c>
      <c r="CP43" s="67">
        <f t="shared" si="31"/>
        <v>224169</v>
      </c>
      <c r="CQ43" s="67">
        <f t="shared" si="31"/>
        <v>526455</v>
      </c>
      <c r="CR43" s="67">
        <f t="shared" si="31"/>
        <v>194313</v>
      </c>
      <c r="CS43" s="67">
        <f t="shared" si="31"/>
        <v>152405</v>
      </c>
      <c r="CT43" s="67">
        <f t="shared" si="31"/>
        <v>346718</v>
      </c>
      <c r="CU43" s="68">
        <f t="shared" si="31"/>
        <v>12068</v>
      </c>
      <c r="CV43" s="68">
        <f t="shared" si="31"/>
        <v>9474</v>
      </c>
      <c r="CW43" s="68">
        <f t="shared" si="31"/>
        <v>21542</v>
      </c>
      <c r="CX43" s="68">
        <f t="shared" si="31"/>
        <v>206381</v>
      </c>
      <c r="CY43" s="68">
        <f t="shared" si="31"/>
        <v>161879</v>
      </c>
      <c r="CZ43" s="68">
        <f t="shared" si="31"/>
        <v>368260</v>
      </c>
      <c r="DA43" s="69">
        <f>IF(CO43=0,"",CX43/CO43*100)</f>
        <v>68.27342318201968</v>
      </c>
      <c r="DB43" s="69">
        <f>IF(CP43=0,"",CY43/CP43*100)</f>
        <v>72.21292863866101</v>
      </c>
      <c r="DC43" s="69">
        <f>IF(CQ43=0,"",CZ43/CQ43*100)</f>
        <v>69.9508979874823</v>
      </c>
      <c r="DD43" s="67">
        <f aca="true" t="shared" si="32" ref="DD43:DO43">SUM(DD9:DD42)</f>
        <v>52479</v>
      </c>
      <c r="DE43" s="67">
        <f t="shared" si="32"/>
        <v>34472</v>
      </c>
      <c r="DF43" s="67">
        <f>DD43+DE43</f>
        <v>86951</v>
      </c>
      <c r="DG43" s="67">
        <f t="shared" si="32"/>
        <v>16523</v>
      </c>
      <c r="DH43" s="67">
        <f t="shared" si="32"/>
        <v>12224</v>
      </c>
      <c r="DI43" s="67">
        <f t="shared" si="32"/>
        <v>28747</v>
      </c>
      <c r="DJ43" s="67">
        <f t="shared" si="32"/>
        <v>4214</v>
      </c>
      <c r="DK43" s="67">
        <f t="shared" si="32"/>
        <v>3255</v>
      </c>
      <c r="DL43" s="67">
        <f t="shared" si="32"/>
        <v>7469</v>
      </c>
      <c r="DM43" s="67">
        <f t="shared" si="32"/>
        <v>20737</v>
      </c>
      <c r="DN43" s="68">
        <f t="shared" si="32"/>
        <v>15479</v>
      </c>
      <c r="DO43" s="68">
        <f t="shared" si="32"/>
        <v>36216</v>
      </c>
      <c r="DP43" s="69">
        <f>IF(DD43=0,"",DM43/DD43*100)</f>
        <v>39.514853560471806</v>
      </c>
      <c r="DQ43" s="69">
        <f>IF(DE43=0,"",DN43/DE43*100)</f>
        <v>44.90310977024832</v>
      </c>
      <c r="DR43" s="69">
        <f>IF(DF43=0,"",DO43/DF43*100)</f>
        <v>41.65104484134742</v>
      </c>
      <c r="DS43" s="67">
        <f aca="true" t="shared" si="33" ref="DS43:ED43">SUM(DS9:DS42)</f>
        <v>354765</v>
      </c>
      <c r="DT43" s="67">
        <f t="shared" si="33"/>
        <v>258641</v>
      </c>
      <c r="DU43" s="67">
        <f t="shared" si="33"/>
        <v>613406</v>
      </c>
      <c r="DV43" s="67">
        <f t="shared" si="33"/>
        <v>210836</v>
      </c>
      <c r="DW43" s="67">
        <f t="shared" si="33"/>
        <v>164629</v>
      </c>
      <c r="DX43" s="67">
        <f t="shared" si="33"/>
        <v>375465</v>
      </c>
      <c r="DY43" s="68">
        <f t="shared" si="33"/>
        <v>16282</v>
      </c>
      <c r="DZ43" s="68">
        <f t="shared" si="33"/>
        <v>12729</v>
      </c>
      <c r="EA43" s="68">
        <f t="shared" si="33"/>
        <v>29011</v>
      </c>
      <c r="EB43" s="68">
        <f t="shared" si="33"/>
        <v>227118</v>
      </c>
      <c r="EC43" s="68">
        <f t="shared" si="33"/>
        <v>177358</v>
      </c>
      <c r="ED43" s="68">
        <f t="shared" si="33"/>
        <v>404476</v>
      </c>
      <c r="EE43" s="69">
        <f>IF(DS43=0,"",EB43/DS43*100)</f>
        <v>64.01928036869477</v>
      </c>
      <c r="EF43" s="69">
        <f>IF(DT43=0,"",EC43/DT43*100)</f>
        <v>68.57304139714896</v>
      </c>
      <c r="EG43" s="69">
        <f>IF(DU43=0,"",ED43/DU43*100)</f>
        <v>65.9393615321663</v>
      </c>
      <c r="EH43" s="68">
        <f aca="true" t="shared" si="34" ref="EH43:EP43">SUM(EH9:EH42)</f>
        <v>4442145</v>
      </c>
      <c r="EI43" s="68">
        <f t="shared" si="34"/>
        <v>4053554</v>
      </c>
      <c r="EJ43" s="68">
        <f t="shared" si="34"/>
        <v>8502660</v>
      </c>
      <c r="EK43" s="68">
        <f t="shared" si="34"/>
        <v>295154</v>
      </c>
      <c r="EL43" s="68">
        <f t="shared" si="34"/>
        <v>368359</v>
      </c>
      <c r="EM43" s="68">
        <f t="shared" si="34"/>
        <v>669374</v>
      </c>
      <c r="EN43" s="68">
        <f t="shared" si="34"/>
        <v>1117554</v>
      </c>
      <c r="EO43" s="68">
        <f t="shared" si="34"/>
        <v>1273909</v>
      </c>
      <c r="EP43" s="68">
        <f t="shared" si="34"/>
        <v>2413085</v>
      </c>
      <c r="EQ43" s="69">
        <f>EK43/EH43%</f>
        <v>6.644402647819916</v>
      </c>
      <c r="ER43" s="69">
        <f>EL43/EI43%</f>
        <v>9.087309556009368</v>
      </c>
      <c r="ES43" s="69">
        <f>EM43/EJ43%</f>
        <v>7.872524598184568</v>
      </c>
      <c r="ET43" s="69">
        <f>EN43/EH43%</f>
        <v>25.157981110477035</v>
      </c>
      <c r="EU43" s="69">
        <f>EO43/EI43%</f>
        <v>31.426965078052493</v>
      </c>
      <c r="EV43" s="69">
        <f>EP43/EJ43%</f>
        <v>28.38035391277553</v>
      </c>
      <c r="EW43" s="68">
        <f aca="true" t="shared" si="35" ref="EW43:FE43">SUM(EW9:EW42)</f>
        <v>565582</v>
      </c>
      <c r="EX43" s="68">
        <f t="shared" si="35"/>
        <v>512523</v>
      </c>
      <c r="EY43" s="68">
        <f t="shared" si="35"/>
        <v>1078105</v>
      </c>
      <c r="EZ43" s="68">
        <f t="shared" si="35"/>
        <v>17121</v>
      </c>
      <c r="FA43" s="68">
        <f t="shared" si="35"/>
        <v>21197</v>
      </c>
      <c r="FB43" s="68">
        <f t="shared" si="35"/>
        <v>38613</v>
      </c>
      <c r="FC43" s="68">
        <f t="shared" si="35"/>
        <v>122769</v>
      </c>
      <c r="FD43" s="68">
        <f t="shared" si="35"/>
        <v>146430</v>
      </c>
      <c r="FE43" s="68">
        <f t="shared" si="35"/>
        <v>270464</v>
      </c>
      <c r="FF43" s="69">
        <f>EZ43/EW43%</f>
        <v>3.0271472571616496</v>
      </c>
      <c r="FG43" s="69">
        <f>FA43/EX43%</f>
        <v>4.1358143927199364</v>
      </c>
      <c r="FH43" s="69">
        <f>FB43/EY43%</f>
        <v>3.5815620927460685</v>
      </c>
      <c r="FI43" s="69">
        <f>FC43/EW43%</f>
        <v>21.70666676096481</v>
      </c>
      <c r="FJ43" s="69">
        <f>FD43/EX43%</f>
        <v>28.570425132140414</v>
      </c>
      <c r="FK43" s="69">
        <f>FE43/EY43%</f>
        <v>25.086981323711512</v>
      </c>
      <c r="FL43" s="68">
        <f aca="true" t="shared" si="36" ref="FL43:FT43">SUM(FL9:FL42)</f>
        <v>227118</v>
      </c>
      <c r="FM43" s="68">
        <f t="shared" si="36"/>
        <v>177358</v>
      </c>
      <c r="FN43" s="68">
        <f t="shared" si="36"/>
        <v>404476</v>
      </c>
      <c r="FO43" s="68">
        <f t="shared" si="36"/>
        <v>9397</v>
      </c>
      <c r="FP43" s="68">
        <f t="shared" si="36"/>
        <v>8194</v>
      </c>
      <c r="FQ43" s="68">
        <f t="shared" si="36"/>
        <v>17921</v>
      </c>
      <c r="FR43" s="68">
        <f t="shared" si="36"/>
        <v>30079</v>
      </c>
      <c r="FS43" s="68">
        <f t="shared" si="36"/>
        <v>25381</v>
      </c>
      <c r="FT43" s="68">
        <f t="shared" si="36"/>
        <v>57595</v>
      </c>
      <c r="FU43" s="69">
        <f>FO43/FL43%</f>
        <v>4.137496807826769</v>
      </c>
      <c r="FV43" s="69">
        <f>FP43/FM43%</f>
        <v>4.6200340554133446</v>
      </c>
      <c r="FW43" s="69">
        <f>FQ43/FN43%</f>
        <v>4.430670793817185</v>
      </c>
      <c r="FX43" s="69">
        <f>FR43/FL43%</f>
        <v>13.243776362947896</v>
      </c>
      <c r="FY43" s="69">
        <f>FS43/FM43%</f>
        <v>14.31060341230731</v>
      </c>
      <c r="FZ43" s="69">
        <f>FT43/FN43%</f>
        <v>14.23941099101059</v>
      </c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  <c r="IV43" s="16"/>
    </row>
    <row r="44" spans="1:182" s="16" customFormat="1" ht="14.25">
      <c r="A44" s="65"/>
      <c r="C44" s="114" t="s">
        <v>82</v>
      </c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 t="s">
        <v>99</v>
      </c>
      <c r="AG44" s="114" t="s">
        <v>57</v>
      </c>
      <c r="AV44" s="114" t="s">
        <v>77</v>
      </c>
      <c r="BK44" s="114" t="s">
        <v>99</v>
      </c>
      <c r="BZ44" s="114" t="s">
        <v>77</v>
      </c>
      <c r="CO44" s="114" t="s">
        <v>77</v>
      </c>
      <c r="DD44" s="114" t="s">
        <v>99</v>
      </c>
      <c r="DS44" s="114" t="s">
        <v>77</v>
      </c>
      <c r="EH44" s="114" t="s">
        <v>57</v>
      </c>
      <c r="EQ44" s="66"/>
      <c r="ER44" s="66"/>
      <c r="ES44" s="66"/>
      <c r="ET44" s="66"/>
      <c r="EU44" s="66"/>
      <c r="EV44" s="66"/>
      <c r="EW44" s="114" t="s">
        <v>77</v>
      </c>
      <c r="FF44" s="66"/>
      <c r="FG44" s="66"/>
      <c r="FH44" s="66"/>
      <c r="FI44" s="66"/>
      <c r="FJ44" s="66"/>
      <c r="FK44" s="66"/>
      <c r="FL44" s="114" t="s">
        <v>77</v>
      </c>
      <c r="FU44" s="66"/>
      <c r="FV44" s="66"/>
      <c r="FW44" s="66"/>
      <c r="FX44" s="66"/>
      <c r="FY44" s="66"/>
      <c r="FZ44" s="66"/>
    </row>
    <row r="45" spans="1:182" s="16" customFormat="1" ht="14.25">
      <c r="A45" s="65"/>
      <c r="C45" s="114" t="s">
        <v>77</v>
      </c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5" t="s">
        <v>78</v>
      </c>
      <c r="AG45" s="114" t="s">
        <v>77</v>
      </c>
      <c r="AV45" s="114" t="s">
        <v>99</v>
      </c>
      <c r="BK45" s="115" t="s">
        <v>78</v>
      </c>
      <c r="BZ45" s="114" t="s">
        <v>99</v>
      </c>
      <c r="CO45" s="114" t="s">
        <v>99</v>
      </c>
      <c r="DD45" s="115" t="s">
        <v>78</v>
      </c>
      <c r="DS45" s="114" t="s">
        <v>99</v>
      </c>
      <c r="EH45" s="114" t="s">
        <v>77</v>
      </c>
      <c r="EQ45" s="66"/>
      <c r="ER45" s="66"/>
      <c r="ES45" s="66"/>
      <c r="ET45" s="66"/>
      <c r="EU45" s="66"/>
      <c r="EV45" s="66"/>
      <c r="EW45" s="114" t="s">
        <v>99</v>
      </c>
      <c r="FF45" s="66"/>
      <c r="FG45" s="66"/>
      <c r="FH45" s="66"/>
      <c r="FI45" s="66"/>
      <c r="FJ45" s="66"/>
      <c r="FK45" s="66"/>
      <c r="FL45" s="114" t="s">
        <v>99</v>
      </c>
      <c r="FU45" s="66"/>
      <c r="FV45" s="66"/>
      <c r="FW45" s="66"/>
      <c r="FX45" s="66"/>
      <c r="FY45" s="66"/>
      <c r="FZ45" s="66"/>
    </row>
    <row r="46" spans="1:256" s="16" customFormat="1" ht="14.25">
      <c r="A46" s="65"/>
      <c r="C46" s="114" t="s">
        <v>99</v>
      </c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AG46" s="114" t="s">
        <v>99</v>
      </c>
      <c r="AV46" s="115" t="s">
        <v>78</v>
      </c>
      <c r="BZ46" s="115" t="s">
        <v>78</v>
      </c>
      <c r="CO46" s="115" t="s">
        <v>78</v>
      </c>
      <c r="DS46" s="115" t="s">
        <v>78</v>
      </c>
      <c r="EH46" s="114" t="s">
        <v>99</v>
      </c>
      <c r="EW46" s="115" t="s">
        <v>106</v>
      </c>
      <c r="FL46" s="115" t="s">
        <v>106</v>
      </c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s="16" customFormat="1" ht="14.25">
      <c r="A47" s="65"/>
      <c r="C47" s="115" t="s">
        <v>78</v>
      </c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AG47" s="115" t="s">
        <v>78</v>
      </c>
      <c r="AV47" s="115"/>
      <c r="BK47" s="115"/>
      <c r="BZ47" s="115"/>
      <c r="CO47" s="115"/>
      <c r="DD47" s="115"/>
      <c r="DS47" s="115"/>
      <c r="EH47" s="115" t="s">
        <v>81</v>
      </c>
      <c r="EW47" s="115" t="s">
        <v>78</v>
      </c>
      <c r="FL47" s="115" t="s">
        <v>78</v>
      </c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s="16" customFormat="1" ht="14.25">
      <c r="A48" s="6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EH48" s="115" t="s">
        <v>78</v>
      </c>
      <c r="EW48" s="11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5:137" ht="14.25">
      <c r="O49" s="5"/>
      <c r="P49" s="5"/>
      <c r="Q49" s="5"/>
      <c r="AD49" s="5"/>
      <c r="AE49" s="5"/>
      <c r="AF49" s="5"/>
      <c r="AS49" s="5"/>
      <c r="AT49" s="5"/>
      <c r="AU49" s="5"/>
      <c r="BH49" s="5"/>
      <c r="BI49" s="5"/>
      <c r="BJ49" s="5"/>
      <c r="BW49" s="5"/>
      <c r="BX49" s="5"/>
      <c r="BY49" s="5"/>
      <c r="CL49" s="5"/>
      <c r="CM49" s="5"/>
      <c r="CN49" s="5"/>
      <c r="DA49" s="5"/>
      <c r="DB49" s="5"/>
      <c r="DC49" s="5"/>
      <c r="DP49" s="5"/>
      <c r="DQ49" s="5"/>
      <c r="DR49" s="5"/>
      <c r="EE49" s="5"/>
      <c r="EF49" s="5"/>
      <c r="EG49" s="5"/>
    </row>
    <row r="50" spans="15:137" ht="14.25">
      <c r="O50" s="5"/>
      <c r="P50" s="5"/>
      <c r="Q50" s="5"/>
      <c r="AD50" s="5"/>
      <c r="AE50" s="5"/>
      <c r="AF50" s="5"/>
      <c r="AS50" s="5"/>
      <c r="AT50" s="5"/>
      <c r="AU50" s="5"/>
      <c r="BH50" s="5"/>
      <c r="BI50" s="5"/>
      <c r="BJ50" s="5"/>
      <c r="BW50" s="5"/>
      <c r="BX50" s="5"/>
      <c r="BY50" s="5"/>
      <c r="CL50" s="5"/>
      <c r="CM50" s="5"/>
      <c r="CN50" s="5"/>
      <c r="DA50" s="5"/>
      <c r="DB50" s="5"/>
      <c r="DC50" s="5"/>
      <c r="DP50" s="5"/>
      <c r="DQ50" s="5"/>
      <c r="DR50" s="5"/>
      <c r="EE50" s="5"/>
      <c r="EF50" s="5"/>
      <c r="EG50" s="5"/>
    </row>
    <row r="51" spans="15:137" ht="14.25">
      <c r="O51" s="5"/>
      <c r="P51" s="5"/>
      <c r="Q51" s="5"/>
      <c r="AD51" s="5"/>
      <c r="AE51" s="5"/>
      <c r="AF51" s="5"/>
      <c r="AS51" s="5"/>
      <c r="AT51" s="5"/>
      <c r="AU51" s="5"/>
      <c r="BH51" s="5"/>
      <c r="BI51" s="5"/>
      <c r="BJ51" s="5"/>
      <c r="BW51" s="5"/>
      <c r="BX51" s="5"/>
      <c r="BY51" s="5"/>
      <c r="CL51" s="5"/>
      <c r="CM51" s="5"/>
      <c r="CN51" s="5"/>
      <c r="DA51" s="5"/>
      <c r="DB51" s="5"/>
      <c r="DC51" s="5"/>
      <c r="DP51" s="5"/>
      <c r="DQ51" s="5"/>
      <c r="DR51" s="5"/>
      <c r="EE51" s="5"/>
      <c r="EF51" s="5"/>
      <c r="EG51" s="5"/>
    </row>
    <row r="52" spans="15:137" ht="14.25">
      <c r="O52" s="5"/>
      <c r="P52" s="5"/>
      <c r="Q52" s="5"/>
      <c r="AD52" s="5"/>
      <c r="AE52" s="5"/>
      <c r="AF52" s="5"/>
      <c r="AS52" s="5"/>
      <c r="AT52" s="5"/>
      <c r="AU52" s="5"/>
      <c r="BH52" s="5"/>
      <c r="BI52" s="5"/>
      <c r="BJ52" s="5"/>
      <c r="BW52" s="5"/>
      <c r="BX52" s="5"/>
      <c r="BY52" s="5"/>
      <c r="CL52" s="5"/>
      <c r="CM52" s="5"/>
      <c r="CN52" s="5"/>
      <c r="DA52" s="5"/>
      <c r="DB52" s="5"/>
      <c r="DC52" s="5"/>
      <c r="DP52" s="5"/>
      <c r="DQ52" s="5"/>
      <c r="DR52" s="5"/>
      <c r="EE52" s="5"/>
      <c r="EF52" s="5"/>
      <c r="EG52" s="5"/>
    </row>
    <row r="53" spans="15:137" ht="14.25">
      <c r="O53" s="5"/>
      <c r="P53" s="5"/>
      <c r="Q53" s="5"/>
      <c r="AD53" s="5"/>
      <c r="AE53" s="5"/>
      <c r="AF53" s="5"/>
      <c r="AS53" s="5"/>
      <c r="AT53" s="5"/>
      <c r="AU53" s="5"/>
      <c r="BH53" s="5"/>
      <c r="BI53" s="5"/>
      <c r="BJ53" s="5"/>
      <c r="BW53" s="5"/>
      <c r="BX53" s="5"/>
      <c r="BY53" s="5"/>
      <c r="CL53" s="5"/>
      <c r="CM53" s="5"/>
      <c r="CN53" s="5"/>
      <c r="DA53" s="5"/>
      <c r="DB53" s="5"/>
      <c r="DC53" s="5"/>
      <c r="DP53" s="5"/>
      <c r="DQ53" s="5"/>
      <c r="DR53" s="5"/>
      <c r="EE53" s="5"/>
      <c r="EF53" s="5"/>
      <c r="EG53" s="5"/>
    </row>
    <row r="54" spans="15:137" ht="14.25">
      <c r="O54" s="5"/>
      <c r="P54" s="5"/>
      <c r="Q54" s="5"/>
      <c r="AD54" s="5"/>
      <c r="AE54" s="5"/>
      <c r="AF54" s="5"/>
      <c r="AS54" s="5"/>
      <c r="AT54" s="5"/>
      <c r="AU54" s="5"/>
      <c r="BH54" s="5"/>
      <c r="BI54" s="5"/>
      <c r="BJ54" s="5"/>
      <c r="BW54" s="5"/>
      <c r="BX54" s="5"/>
      <c r="BY54" s="5"/>
      <c r="CL54" s="5"/>
      <c r="CM54" s="5"/>
      <c r="CN54" s="5"/>
      <c r="DA54" s="5"/>
      <c r="DB54" s="5"/>
      <c r="DC54" s="5"/>
      <c r="DP54" s="5"/>
      <c r="DQ54" s="5"/>
      <c r="DR54" s="5"/>
      <c r="EE54" s="5"/>
      <c r="EF54" s="5"/>
      <c r="EG54" s="5"/>
    </row>
    <row r="55" spans="15:137" ht="14.25">
      <c r="O55" s="5"/>
      <c r="P55" s="5"/>
      <c r="Q55" s="5"/>
      <c r="AD55" s="5"/>
      <c r="AE55" s="5"/>
      <c r="AF55" s="5"/>
      <c r="AS55" s="5"/>
      <c r="AT55" s="5"/>
      <c r="AU55" s="5"/>
      <c r="BH55" s="5"/>
      <c r="BI55" s="5"/>
      <c r="BJ55" s="5"/>
      <c r="BW55" s="5"/>
      <c r="BX55" s="5"/>
      <c r="BY55" s="5"/>
      <c r="CL55" s="5"/>
      <c r="CM55" s="5"/>
      <c r="CN55" s="5"/>
      <c r="DA55" s="5"/>
      <c r="DB55" s="5"/>
      <c r="DC55" s="5"/>
      <c r="DP55" s="5"/>
      <c r="DQ55" s="5"/>
      <c r="DR55" s="5"/>
      <c r="EE55" s="5"/>
      <c r="EF55" s="5"/>
      <c r="EG55" s="5"/>
    </row>
    <row r="56" spans="15:137" ht="14.25">
      <c r="O56" s="5"/>
      <c r="P56" s="5"/>
      <c r="Q56" s="5"/>
      <c r="AD56" s="5"/>
      <c r="AE56" s="5"/>
      <c r="AF56" s="5"/>
      <c r="AS56" s="5"/>
      <c r="AT56" s="5"/>
      <c r="AU56" s="5"/>
      <c r="BH56" s="5"/>
      <c r="BI56" s="5"/>
      <c r="BJ56" s="5"/>
      <c r="BW56" s="5"/>
      <c r="BX56" s="5"/>
      <c r="BY56" s="5"/>
      <c r="CL56" s="5"/>
      <c r="CM56" s="5"/>
      <c r="CN56" s="5"/>
      <c r="DA56" s="5"/>
      <c r="DB56" s="5"/>
      <c r="DC56" s="5"/>
      <c r="DP56" s="5"/>
      <c r="DQ56" s="5"/>
      <c r="DR56" s="5"/>
      <c r="EE56" s="5"/>
      <c r="EF56" s="5"/>
      <c r="EG56" s="5"/>
    </row>
    <row r="57" spans="15:137" ht="14.25">
      <c r="O57" s="5"/>
      <c r="P57" s="5"/>
      <c r="Q57" s="5"/>
      <c r="AD57" s="5"/>
      <c r="AE57" s="5"/>
      <c r="AF57" s="5"/>
      <c r="AS57" s="5"/>
      <c r="AT57" s="5"/>
      <c r="AU57" s="5"/>
      <c r="BH57" s="5"/>
      <c r="BI57" s="5"/>
      <c r="BJ57" s="5"/>
      <c r="BW57" s="5"/>
      <c r="BX57" s="5"/>
      <c r="BY57" s="5"/>
      <c r="CL57" s="5"/>
      <c r="CM57" s="5"/>
      <c r="CN57" s="5"/>
      <c r="DA57" s="5"/>
      <c r="DB57" s="5"/>
      <c r="DC57" s="5"/>
      <c r="DP57" s="5"/>
      <c r="DQ57" s="5"/>
      <c r="DR57" s="5"/>
      <c r="EE57" s="5"/>
      <c r="EF57" s="5"/>
      <c r="EG57" s="5"/>
    </row>
    <row r="58" spans="15:137" ht="14.25">
      <c r="O58" s="5"/>
      <c r="P58" s="5"/>
      <c r="Q58" s="5"/>
      <c r="AD58" s="5"/>
      <c r="AE58" s="5"/>
      <c r="AF58" s="5"/>
      <c r="AS58" s="5"/>
      <c r="AT58" s="5"/>
      <c r="AU58" s="5"/>
      <c r="BH58" s="5"/>
      <c r="BI58" s="5"/>
      <c r="BJ58" s="5"/>
      <c r="BW58" s="5"/>
      <c r="BX58" s="5"/>
      <c r="BY58" s="5"/>
      <c r="CL58" s="5"/>
      <c r="CM58" s="5"/>
      <c r="CN58" s="5"/>
      <c r="DA58" s="5"/>
      <c r="DB58" s="5"/>
      <c r="DC58" s="5"/>
      <c r="DP58" s="5"/>
      <c r="DQ58" s="5"/>
      <c r="DR58" s="5"/>
      <c r="EE58" s="5"/>
      <c r="EF58" s="5"/>
      <c r="EG58" s="5"/>
    </row>
    <row r="59" spans="15:137" ht="14.25">
      <c r="O59" s="5"/>
      <c r="P59" s="5"/>
      <c r="Q59" s="5"/>
      <c r="AD59" s="5"/>
      <c r="AE59" s="5"/>
      <c r="AF59" s="5"/>
      <c r="AS59" s="5"/>
      <c r="AT59" s="5"/>
      <c r="AU59" s="5"/>
      <c r="BH59" s="5"/>
      <c r="BI59" s="5"/>
      <c r="BJ59" s="5"/>
      <c r="BW59" s="5"/>
      <c r="BX59" s="5"/>
      <c r="BY59" s="5"/>
      <c r="CL59" s="5"/>
      <c r="CM59" s="5"/>
      <c r="CN59" s="5"/>
      <c r="DA59" s="5"/>
      <c r="DB59" s="5"/>
      <c r="DC59" s="5"/>
      <c r="DP59" s="5"/>
      <c r="DQ59" s="5"/>
      <c r="DR59" s="5"/>
      <c r="EE59" s="5"/>
      <c r="EF59" s="5"/>
      <c r="EG59" s="5"/>
    </row>
    <row r="60" spans="15:137" ht="14.25">
      <c r="O60" s="5"/>
      <c r="P60" s="5"/>
      <c r="Q60" s="5"/>
      <c r="AD60" s="5"/>
      <c r="AE60" s="5"/>
      <c r="AF60" s="5"/>
      <c r="AS60" s="5"/>
      <c r="AT60" s="5"/>
      <c r="AU60" s="5"/>
      <c r="BH60" s="5"/>
      <c r="BI60" s="5"/>
      <c r="BJ60" s="5"/>
      <c r="BW60" s="5"/>
      <c r="BX60" s="5"/>
      <c r="BY60" s="5"/>
      <c r="CL60" s="5"/>
      <c r="CM60" s="5"/>
      <c r="CN60" s="5"/>
      <c r="DA60" s="5"/>
      <c r="DB60" s="5"/>
      <c r="DC60" s="5"/>
      <c r="DP60" s="5"/>
      <c r="DQ60" s="5"/>
      <c r="DR60" s="5"/>
      <c r="EE60" s="5"/>
      <c r="EF60" s="5"/>
      <c r="EG60" s="5"/>
    </row>
    <row r="61" spans="15:137" ht="14.25">
      <c r="O61" s="5"/>
      <c r="P61" s="5"/>
      <c r="Q61" s="5"/>
      <c r="AD61" s="5"/>
      <c r="AE61" s="5"/>
      <c r="AF61" s="5"/>
      <c r="AS61" s="5"/>
      <c r="AT61" s="5"/>
      <c r="AU61" s="5"/>
      <c r="BH61" s="5"/>
      <c r="BI61" s="5"/>
      <c r="BJ61" s="5"/>
      <c r="BW61" s="5"/>
      <c r="BX61" s="5"/>
      <c r="BY61" s="5"/>
      <c r="CL61" s="5"/>
      <c r="CM61" s="5"/>
      <c r="CN61" s="5"/>
      <c r="DA61" s="5"/>
      <c r="DB61" s="5"/>
      <c r="DC61" s="5"/>
      <c r="DP61" s="5"/>
      <c r="DQ61" s="5"/>
      <c r="DR61" s="5"/>
      <c r="EE61" s="5"/>
      <c r="EF61" s="5"/>
      <c r="EG61" s="5"/>
    </row>
    <row r="62" spans="15:137" ht="14.25">
      <c r="O62" s="5"/>
      <c r="P62" s="5"/>
      <c r="Q62" s="5"/>
      <c r="AD62" s="5"/>
      <c r="AE62" s="5"/>
      <c r="AF62" s="5"/>
      <c r="AS62" s="5"/>
      <c r="AT62" s="5"/>
      <c r="AU62" s="5"/>
      <c r="BH62" s="5"/>
      <c r="BI62" s="5"/>
      <c r="BJ62" s="5"/>
      <c r="BW62" s="5"/>
      <c r="BX62" s="5"/>
      <c r="BY62" s="5"/>
      <c r="CL62" s="5"/>
      <c r="CM62" s="5"/>
      <c r="CN62" s="5"/>
      <c r="DA62" s="5"/>
      <c r="DB62" s="5"/>
      <c r="DC62" s="5"/>
      <c r="DP62" s="5"/>
      <c r="DQ62" s="5"/>
      <c r="DR62" s="5"/>
      <c r="EE62" s="5"/>
      <c r="EF62" s="5"/>
      <c r="EG62" s="5"/>
    </row>
    <row r="63" spans="15:137" ht="14.25">
      <c r="O63" s="5"/>
      <c r="P63" s="5"/>
      <c r="Q63" s="5"/>
      <c r="AD63" s="5"/>
      <c r="AE63" s="5"/>
      <c r="AF63" s="5"/>
      <c r="AS63" s="5"/>
      <c r="AT63" s="5"/>
      <c r="AU63" s="5"/>
      <c r="BH63" s="5"/>
      <c r="BI63" s="5"/>
      <c r="BJ63" s="5"/>
      <c r="BW63" s="5"/>
      <c r="BX63" s="5"/>
      <c r="BY63" s="5"/>
      <c r="CL63" s="5"/>
      <c r="CM63" s="5"/>
      <c r="CN63" s="5"/>
      <c r="DA63" s="5"/>
      <c r="DB63" s="5"/>
      <c r="DC63" s="5"/>
      <c r="DP63" s="5"/>
      <c r="DQ63" s="5"/>
      <c r="DR63" s="5"/>
      <c r="EE63" s="5"/>
      <c r="EF63" s="5"/>
      <c r="EG63" s="5"/>
    </row>
    <row r="64" spans="15:137" ht="14.25">
      <c r="O64" s="5"/>
      <c r="P64" s="5"/>
      <c r="Q64" s="5"/>
      <c r="AD64" s="5"/>
      <c r="AE64" s="5"/>
      <c r="AF64" s="5"/>
      <c r="AS64" s="5"/>
      <c r="AT64" s="5"/>
      <c r="AU64" s="5"/>
      <c r="BH64" s="5"/>
      <c r="BI64" s="5"/>
      <c r="BJ64" s="5"/>
      <c r="BW64" s="5"/>
      <c r="BX64" s="5"/>
      <c r="BY64" s="5"/>
      <c r="CL64" s="5"/>
      <c r="CM64" s="5"/>
      <c r="CN64" s="5"/>
      <c r="DA64" s="5"/>
      <c r="DB64" s="5"/>
      <c r="DC64" s="5"/>
      <c r="DP64" s="5"/>
      <c r="DQ64" s="5"/>
      <c r="DR64" s="5"/>
      <c r="EE64" s="5"/>
      <c r="EF64" s="5"/>
      <c r="EG64" s="5"/>
    </row>
    <row r="65" spans="15:137" ht="14.25">
      <c r="O65" s="5"/>
      <c r="P65" s="5"/>
      <c r="Q65" s="5"/>
      <c r="AD65" s="5"/>
      <c r="AE65" s="5"/>
      <c r="AF65" s="5"/>
      <c r="AS65" s="5"/>
      <c r="AT65" s="5"/>
      <c r="AU65" s="5"/>
      <c r="BH65" s="5"/>
      <c r="BI65" s="5"/>
      <c r="BJ65" s="5"/>
      <c r="BW65" s="5"/>
      <c r="BX65" s="5"/>
      <c r="BY65" s="5"/>
      <c r="CL65" s="5"/>
      <c r="CM65" s="5"/>
      <c r="CN65" s="5"/>
      <c r="DA65" s="5"/>
      <c r="DB65" s="5"/>
      <c r="DC65" s="5"/>
      <c r="DP65" s="5"/>
      <c r="DQ65" s="5"/>
      <c r="DR65" s="5"/>
      <c r="EE65" s="5"/>
      <c r="EF65" s="5"/>
      <c r="EG65" s="5"/>
    </row>
    <row r="66" spans="15:137" ht="14.25">
      <c r="O66" s="5"/>
      <c r="P66" s="5"/>
      <c r="Q66" s="5"/>
      <c r="AD66" s="5"/>
      <c r="AE66" s="5"/>
      <c r="AF66" s="5"/>
      <c r="AS66" s="5"/>
      <c r="AT66" s="5"/>
      <c r="AU66" s="5"/>
      <c r="BH66" s="5"/>
      <c r="BI66" s="5"/>
      <c r="BJ66" s="5"/>
      <c r="BW66" s="5"/>
      <c r="BX66" s="5"/>
      <c r="BY66" s="5"/>
      <c r="CL66" s="5"/>
      <c r="CM66" s="5"/>
      <c r="CN66" s="5"/>
      <c r="DA66" s="5"/>
      <c r="DB66" s="5"/>
      <c r="DC66" s="5"/>
      <c r="DP66" s="5"/>
      <c r="DQ66" s="5"/>
      <c r="DR66" s="5"/>
      <c r="EE66" s="5"/>
      <c r="EF66" s="5"/>
      <c r="EG66" s="5"/>
    </row>
    <row r="67" spans="15:137" ht="14.25">
      <c r="O67" s="5"/>
      <c r="P67" s="5"/>
      <c r="Q67" s="5"/>
      <c r="AD67" s="5"/>
      <c r="AE67" s="5"/>
      <c r="AF67" s="5"/>
      <c r="AS67" s="5"/>
      <c r="AT67" s="5"/>
      <c r="AU67" s="5"/>
      <c r="BH67" s="5"/>
      <c r="BI67" s="5"/>
      <c r="BJ67" s="5"/>
      <c r="BW67" s="5"/>
      <c r="BX67" s="5"/>
      <c r="BY67" s="5"/>
      <c r="CL67" s="5"/>
      <c r="CM67" s="5"/>
      <c r="CN67" s="5"/>
      <c r="DA67" s="5"/>
      <c r="DB67" s="5"/>
      <c r="DC67" s="5"/>
      <c r="DP67" s="5"/>
      <c r="DQ67" s="5"/>
      <c r="DR67" s="5"/>
      <c r="EE67" s="5"/>
      <c r="EF67" s="5"/>
      <c r="EG67" s="5"/>
    </row>
    <row r="68" spans="15:137" ht="14.25">
      <c r="O68" s="5"/>
      <c r="P68" s="5"/>
      <c r="Q68" s="5"/>
      <c r="AD68" s="5"/>
      <c r="AE68" s="5"/>
      <c r="AF68" s="5"/>
      <c r="AS68" s="5"/>
      <c r="AT68" s="5"/>
      <c r="AU68" s="5"/>
      <c r="BH68" s="5"/>
      <c r="BI68" s="5"/>
      <c r="BJ68" s="5"/>
      <c r="BW68" s="5"/>
      <c r="BX68" s="5"/>
      <c r="BY68" s="5"/>
      <c r="CL68" s="5"/>
      <c r="CM68" s="5"/>
      <c r="CN68" s="5"/>
      <c r="DA68" s="5"/>
      <c r="DB68" s="5"/>
      <c r="DC68" s="5"/>
      <c r="DP68" s="5"/>
      <c r="DQ68" s="5"/>
      <c r="DR68" s="5"/>
      <c r="EE68" s="5"/>
      <c r="EF68" s="5"/>
      <c r="EG68" s="5"/>
    </row>
    <row r="69" spans="15:137" ht="14.25">
      <c r="O69" s="5"/>
      <c r="P69" s="5"/>
      <c r="Q69" s="5"/>
      <c r="AD69" s="5"/>
      <c r="AE69" s="5"/>
      <c r="AF69" s="5"/>
      <c r="AS69" s="5"/>
      <c r="AT69" s="5"/>
      <c r="AU69" s="5"/>
      <c r="BH69" s="5"/>
      <c r="BI69" s="5"/>
      <c r="BJ69" s="5"/>
      <c r="BW69" s="5"/>
      <c r="BX69" s="5"/>
      <c r="BY69" s="5"/>
      <c r="CL69" s="5"/>
      <c r="CM69" s="5"/>
      <c r="CN69" s="5"/>
      <c r="DA69" s="5"/>
      <c r="DB69" s="5"/>
      <c r="DC69" s="5"/>
      <c r="DP69" s="5"/>
      <c r="DQ69" s="5"/>
      <c r="DR69" s="5"/>
      <c r="EE69" s="5"/>
      <c r="EF69" s="5"/>
      <c r="EG69" s="5"/>
    </row>
    <row r="70" spans="15:137" ht="14.25">
      <c r="O70" s="5"/>
      <c r="P70" s="5"/>
      <c r="Q70" s="5"/>
      <c r="AD70" s="5"/>
      <c r="AE70" s="5"/>
      <c r="AF70" s="5"/>
      <c r="AS70" s="5"/>
      <c r="AT70" s="5"/>
      <c r="AU70" s="5"/>
      <c r="BH70" s="5"/>
      <c r="BI70" s="5"/>
      <c r="BJ70" s="5"/>
      <c r="BW70" s="5"/>
      <c r="BX70" s="5"/>
      <c r="BY70" s="5"/>
      <c r="CL70" s="5"/>
      <c r="CM70" s="5"/>
      <c r="CN70" s="5"/>
      <c r="DA70" s="5"/>
      <c r="DB70" s="5"/>
      <c r="DC70" s="5"/>
      <c r="DP70" s="5"/>
      <c r="DQ70" s="5"/>
      <c r="DR70" s="5"/>
      <c r="EE70" s="5"/>
      <c r="EF70" s="5"/>
      <c r="EG70" s="5"/>
    </row>
    <row r="71" spans="15:137" ht="14.25">
      <c r="O71" s="5"/>
      <c r="P71" s="5"/>
      <c r="Q71" s="5"/>
      <c r="AD71" s="5"/>
      <c r="AE71" s="5"/>
      <c r="AF71" s="5"/>
      <c r="AS71" s="5"/>
      <c r="AT71" s="5"/>
      <c r="AU71" s="5"/>
      <c r="BH71" s="5"/>
      <c r="BI71" s="5"/>
      <c r="BJ71" s="5"/>
      <c r="BW71" s="5"/>
      <c r="BX71" s="5"/>
      <c r="BY71" s="5"/>
      <c r="CL71" s="5"/>
      <c r="CM71" s="5"/>
      <c r="CN71" s="5"/>
      <c r="DA71" s="5"/>
      <c r="DB71" s="5"/>
      <c r="DC71" s="5"/>
      <c r="DP71" s="5"/>
      <c r="DQ71" s="5"/>
      <c r="DR71" s="5"/>
      <c r="EE71" s="5"/>
      <c r="EF71" s="5"/>
      <c r="EG71" s="5"/>
    </row>
    <row r="72" spans="15:137" ht="14.25">
      <c r="O72" s="5"/>
      <c r="P72" s="5"/>
      <c r="Q72" s="5"/>
      <c r="AD72" s="5"/>
      <c r="AE72" s="5"/>
      <c r="AF72" s="5"/>
      <c r="AS72" s="5"/>
      <c r="AT72" s="5"/>
      <c r="AU72" s="5"/>
      <c r="BH72" s="5"/>
      <c r="BI72" s="5"/>
      <c r="BJ72" s="5"/>
      <c r="BW72" s="5"/>
      <c r="BX72" s="5"/>
      <c r="BY72" s="5"/>
      <c r="CL72" s="5"/>
      <c r="CM72" s="5"/>
      <c r="CN72" s="5"/>
      <c r="DA72" s="5"/>
      <c r="DB72" s="5"/>
      <c r="DC72" s="5"/>
      <c r="DP72" s="5"/>
      <c r="DQ72" s="5"/>
      <c r="DR72" s="5"/>
      <c r="EE72" s="5"/>
      <c r="EF72" s="5"/>
      <c r="EG72" s="5"/>
    </row>
    <row r="73" spans="15:137" ht="14.25">
      <c r="O73" s="5"/>
      <c r="P73" s="5"/>
      <c r="Q73" s="5"/>
      <c r="AD73" s="5"/>
      <c r="AE73" s="5"/>
      <c r="AF73" s="5"/>
      <c r="AS73" s="5"/>
      <c r="AT73" s="5"/>
      <c r="AU73" s="5"/>
      <c r="BH73" s="5"/>
      <c r="BI73" s="5"/>
      <c r="BJ73" s="5"/>
      <c r="BW73" s="5"/>
      <c r="BX73" s="5"/>
      <c r="BY73" s="5"/>
      <c r="CL73" s="5"/>
      <c r="CM73" s="5"/>
      <c r="CN73" s="5"/>
      <c r="DA73" s="5"/>
      <c r="DB73" s="5"/>
      <c r="DC73" s="5"/>
      <c r="DP73" s="5"/>
      <c r="DQ73" s="5"/>
      <c r="DR73" s="5"/>
      <c r="EE73" s="5"/>
      <c r="EF73" s="5"/>
      <c r="EG73" s="5"/>
    </row>
    <row r="74" spans="15:137" ht="14.25">
      <c r="O74" s="5"/>
      <c r="P74" s="5"/>
      <c r="Q74" s="5"/>
      <c r="AD74" s="5"/>
      <c r="AE74" s="5"/>
      <c r="AF74" s="5"/>
      <c r="AS74" s="5"/>
      <c r="AT74" s="5"/>
      <c r="AU74" s="5"/>
      <c r="BH74" s="5"/>
      <c r="BI74" s="5"/>
      <c r="BJ74" s="5"/>
      <c r="BW74" s="5"/>
      <c r="BX74" s="5"/>
      <c r="BY74" s="5"/>
      <c r="CL74" s="5"/>
      <c r="CM74" s="5"/>
      <c r="CN74" s="5"/>
      <c r="DA74" s="5"/>
      <c r="DB74" s="5"/>
      <c r="DC74" s="5"/>
      <c r="DP74" s="5"/>
      <c r="DQ74" s="5"/>
      <c r="DR74" s="5"/>
      <c r="EE74" s="5"/>
      <c r="EF74" s="5"/>
      <c r="EG74" s="5"/>
    </row>
    <row r="75" spans="15:137" ht="14.25">
      <c r="O75" s="5"/>
      <c r="P75" s="5"/>
      <c r="Q75" s="5"/>
      <c r="AD75" s="5"/>
      <c r="AE75" s="5"/>
      <c r="AF75" s="5"/>
      <c r="AS75" s="5"/>
      <c r="AT75" s="5"/>
      <c r="AU75" s="5"/>
      <c r="BH75" s="5"/>
      <c r="BI75" s="5"/>
      <c r="BJ75" s="5"/>
      <c r="BW75" s="5"/>
      <c r="BX75" s="5"/>
      <c r="BY75" s="5"/>
      <c r="CL75" s="5"/>
      <c r="CM75" s="5"/>
      <c r="CN75" s="5"/>
      <c r="DA75" s="5"/>
      <c r="DB75" s="5"/>
      <c r="DC75" s="5"/>
      <c r="DP75" s="5"/>
      <c r="DQ75" s="5"/>
      <c r="DR75" s="5"/>
      <c r="EE75" s="5"/>
      <c r="EF75" s="5"/>
      <c r="EG75" s="5"/>
    </row>
    <row r="76" spans="15:137" ht="14.25">
      <c r="O76" s="5"/>
      <c r="P76" s="5"/>
      <c r="Q76" s="5"/>
      <c r="AD76" s="5"/>
      <c r="AE76" s="5"/>
      <c r="AF76" s="5"/>
      <c r="AS76" s="5"/>
      <c r="AT76" s="5"/>
      <c r="AU76" s="5"/>
      <c r="BH76" s="5"/>
      <c r="BI76" s="5"/>
      <c r="BJ76" s="5"/>
      <c r="BW76" s="5"/>
      <c r="BX76" s="5"/>
      <c r="BY76" s="5"/>
      <c r="CL76" s="5"/>
      <c r="CM76" s="5"/>
      <c r="CN76" s="5"/>
      <c r="DA76" s="5"/>
      <c r="DB76" s="5"/>
      <c r="DC76" s="5"/>
      <c r="DP76" s="5"/>
      <c r="DQ76" s="5"/>
      <c r="DR76" s="5"/>
      <c r="EE76" s="5"/>
      <c r="EF76" s="5"/>
      <c r="EG76" s="5"/>
    </row>
    <row r="77" spans="15:137" ht="14.25">
      <c r="O77" s="5"/>
      <c r="P77" s="5"/>
      <c r="Q77" s="5"/>
      <c r="AD77" s="5"/>
      <c r="AE77" s="5"/>
      <c r="AF77" s="5"/>
      <c r="AS77" s="5"/>
      <c r="AT77" s="5"/>
      <c r="AU77" s="5"/>
      <c r="BH77" s="5"/>
      <c r="BI77" s="5"/>
      <c r="BJ77" s="5"/>
      <c r="BW77" s="5"/>
      <c r="BX77" s="5"/>
      <c r="BY77" s="5"/>
      <c r="CL77" s="5"/>
      <c r="CM77" s="5"/>
      <c r="CN77" s="5"/>
      <c r="DA77" s="5"/>
      <c r="DB77" s="5"/>
      <c r="DC77" s="5"/>
      <c r="DP77" s="5"/>
      <c r="DQ77" s="5"/>
      <c r="DR77" s="5"/>
      <c r="EE77" s="5"/>
      <c r="EF77" s="5"/>
      <c r="EG77" s="5"/>
    </row>
    <row r="78" spans="15:137" ht="14.25">
      <c r="O78" s="5"/>
      <c r="P78" s="5"/>
      <c r="Q78" s="5"/>
      <c r="AD78" s="5"/>
      <c r="AE78" s="5"/>
      <c r="AF78" s="5"/>
      <c r="AS78" s="5"/>
      <c r="AT78" s="5"/>
      <c r="AU78" s="5"/>
      <c r="BH78" s="5"/>
      <c r="BI78" s="5"/>
      <c r="BJ78" s="5"/>
      <c r="BW78" s="5"/>
      <c r="BX78" s="5"/>
      <c r="BY78" s="5"/>
      <c r="CL78" s="5"/>
      <c r="CM78" s="5"/>
      <c r="CN78" s="5"/>
      <c r="DA78" s="5"/>
      <c r="DB78" s="5"/>
      <c r="DC78" s="5"/>
      <c r="DP78" s="5"/>
      <c r="DQ78" s="5"/>
      <c r="DR78" s="5"/>
      <c r="EE78" s="5"/>
      <c r="EF78" s="5"/>
      <c r="EG78" s="5"/>
    </row>
    <row r="79" spans="15:137" ht="14.25">
      <c r="O79" s="5"/>
      <c r="P79" s="5"/>
      <c r="Q79" s="5"/>
      <c r="AD79" s="5"/>
      <c r="AE79" s="5"/>
      <c r="AF79" s="5"/>
      <c r="AS79" s="5"/>
      <c r="AT79" s="5"/>
      <c r="AU79" s="5"/>
      <c r="BH79" s="5"/>
      <c r="BI79" s="5"/>
      <c r="BJ79" s="5"/>
      <c r="BW79" s="5"/>
      <c r="BX79" s="5"/>
      <c r="BY79" s="5"/>
      <c r="CL79" s="5"/>
      <c r="CM79" s="5"/>
      <c r="CN79" s="5"/>
      <c r="DA79" s="5"/>
      <c r="DB79" s="5"/>
      <c r="DC79" s="5"/>
      <c r="DP79" s="5"/>
      <c r="DQ79" s="5"/>
      <c r="DR79" s="5"/>
      <c r="EE79" s="5"/>
      <c r="EF79" s="5"/>
      <c r="EG79" s="5"/>
    </row>
    <row r="80" spans="15:137" ht="14.25">
      <c r="O80" s="5"/>
      <c r="P80" s="5"/>
      <c r="Q80" s="5"/>
      <c r="AD80" s="5"/>
      <c r="AE80" s="5"/>
      <c r="AF80" s="5"/>
      <c r="AS80" s="5"/>
      <c r="AT80" s="5"/>
      <c r="AU80" s="5"/>
      <c r="BH80" s="5"/>
      <c r="BI80" s="5"/>
      <c r="BJ80" s="5"/>
      <c r="BW80" s="5"/>
      <c r="BX80" s="5"/>
      <c r="BY80" s="5"/>
      <c r="CL80" s="5"/>
      <c r="CM80" s="5"/>
      <c r="CN80" s="5"/>
      <c r="DA80" s="5"/>
      <c r="DB80" s="5"/>
      <c r="DC80" s="5"/>
      <c r="DP80" s="5"/>
      <c r="DQ80" s="5"/>
      <c r="DR80" s="5"/>
      <c r="EE80" s="5"/>
      <c r="EF80" s="5"/>
      <c r="EG80" s="5"/>
    </row>
    <row r="81" spans="15:137" ht="14.25">
      <c r="O81" s="5"/>
      <c r="P81" s="5"/>
      <c r="Q81" s="5"/>
      <c r="AD81" s="5"/>
      <c r="AE81" s="5"/>
      <c r="AF81" s="5"/>
      <c r="AS81" s="5"/>
      <c r="AT81" s="5"/>
      <c r="AU81" s="5"/>
      <c r="BH81" s="5"/>
      <c r="BI81" s="5"/>
      <c r="BJ81" s="5"/>
      <c r="BW81" s="5"/>
      <c r="BX81" s="5"/>
      <c r="BY81" s="5"/>
      <c r="CL81" s="5"/>
      <c r="CM81" s="5"/>
      <c r="CN81" s="5"/>
      <c r="DA81" s="5"/>
      <c r="DB81" s="5"/>
      <c r="DC81" s="5"/>
      <c r="DP81" s="5"/>
      <c r="DQ81" s="5"/>
      <c r="DR81" s="5"/>
      <c r="EE81" s="5"/>
      <c r="EF81" s="5"/>
      <c r="EG81" s="5"/>
    </row>
    <row r="82" spans="15:137" ht="14.25">
      <c r="O82" s="5"/>
      <c r="P82" s="5"/>
      <c r="Q82" s="5"/>
      <c r="AD82" s="5"/>
      <c r="AE82" s="5"/>
      <c r="AF82" s="5"/>
      <c r="AS82" s="5"/>
      <c r="AT82" s="5"/>
      <c r="AU82" s="5"/>
      <c r="BH82" s="5"/>
      <c r="BI82" s="5"/>
      <c r="BJ82" s="5"/>
      <c r="BW82" s="5"/>
      <c r="BX82" s="5"/>
      <c r="BY82" s="5"/>
      <c r="CL82" s="5"/>
      <c r="CM82" s="5"/>
      <c r="CN82" s="5"/>
      <c r="DA82" s="5"/>
      <c r="DB82" s="5"/>
      <c r="DC82" s="5"/>
      <c r="DP82" s="5"/>
      <c r="DQ82" s="5"/>
      <c r="DR82" s="5"/>
      <c r="EE82" s="5"/>
      <c r="EF82" s="5"/>
      <c r="EG82" s="5"/>
    </row>
    <row r="83" spans="15:137" ht="14.25">
      <c r="O83" s="5"/>
      <c r="P83" s="5"/>
      <c r="Q83" s="5"/>
      <c r="AD83" s="5"/>
      <c r="AE83" s="5"/>
      <c r="AF83" s="5"/>
      <c r="AS83" s="5"/>
      <c r="AT83" s="5"/>
      <c r="AU83" s="5"/>
      <c r="BH83" s="5"/>
      <c r="BI83" s="5"/>
      <c r="BJ83" s="5"/>
      <c r="BW83" s="5"/>
      <c r="BX83" s="5"/>
      <c r="BY83" s="5"/>
      <c r="CL83" s="5"/>
      <c r="CM83" s="5"/>
      <c r="CN83" s="5"/>
      <c r="DA83" s="5"/>
      <c r="DB83" s="5"/>
      <c r="DC83" s="5"/>
      <c r="DP83" s="5"/>
      <c r="DQ83" s="5"/>
      <c r="DR83" s="5"/>
      <c r="EE83" s="5"/>
      <c r="EF83" s="5"/>
      <c r="EG83" s="5"/>
    </row>
    <row r="84" spans="15:137" ht="14.25">
      <c r="O84" s="5"/>
      <c r="P84" s="5"/>
      <c r="Q84" s="5"/>
      <c r="AD84" s="5"/>
      <c r="AE84" s="5"/>
      <c r="AF84" s="5"/>
      <c r="AS84" s="5"/>
      <c r="AT84" s="5"/>
      <c r="AU84" s="5"/>
      <c r="BH84" s="5"/>
      <c r="BI84" s="5"/>
      <c r="BJ84" s="5"/>
      <c r="BW84" s="5"/>
      <c r="BX84" s="5"/>
      <c r="BY84" s="5"/>
      <c r="CL84" s="5"/>
      <c r="CM84" s="5"/>
      <c r="CN84" s="5"/>
      <c r="DA84" s="5"/>
      <c r="DB84" s="5"/>
      <c r="DC84" s="5"/>
      <c r="DP84" s="5"/>
      <c r="DQ84" s="5"/>
      <c r="DR84" s="5"/>
      <c r="EE84" s="5"/>
      <c r="EF84" s="5"/>
      <c r="EG84" s="5"/>
    </row>
    <row r="85" spans="15:137" ht="14.25">
      <c r="O85" s="5"/>
      <c r="P85" s="5"/>
      <c r="Q85" s="5"/>
      <c r="AD85" s="5"/>
      <c r="AE85" s="5"/>
      <c r="AF85" s="5"/>
      <c r="AS85" s="5"/>
      <c r="AT85" s="5"/>
      <c r="AU85" s="5"/>
      <c r="BH85" s="5"/>
      <c r="BI85" s="5"/>
      <c r="BJ85" s="5"/>
      <c r="BW85" s="5"/>
      <c r="BX85" s="5"/>
      <c r="BY85" s="5"/>
      <c r="CL85" s="5"/>
      <c r="CM85" s="5"/>
      <c r="CN85" s="5"/>
      <c r="DA85" s="5"/>
      <c r="DB85" s="5"/>
      <c r="DC85" s="5"/>
      <c r="DP85" s="5"/>
      <c r="DQ85" s="5"/>
      <c r="DR85" s="5"/>
      <c r="EE85" s="5"/>
      <c r="EF85" s="5"/>
      <c r="EG85" s="5"/>
    </row>
    <row r="86" spans="15:137" ht="14.25">
      <c r="O86" s="5"/>
      <c r="P86" s="5"/>
      <c r="Q86" s="5"/>
      <c r="AD86" s="5"/>
      <c r="AE86" s="5"/>
      <c r="AF86" s="5"/>
      <c r="AS86" s="5"/>
      <c r="AT86" s="5"/>
      <c r="AU86" s="5"/>
      <c r="BH86" s="5"/>
      <c r="BI86" s="5"/>
      <c r="BJ86" s="5"/>
      <c r="BW86" s="5"/>
      <c r="BX86" s="5"/>
      <c r="BY86" s="5"/>
      <c r="CL86" s="5"/>
      <c r="CM86" s="5"/>
      <c r="CN86" s="5"/>
      <c r="DA86" s="5"/>
      <c r="DB86" s="5"/>
      <c r="DC86" s="5"/>
      <c r="DP86" s="5"/>
      <c r="DQ86" s="5"/>
      <c r="DR86" s="5"/>
      <c r="EE86" s="5"/>
      <c r="EF86" s="5"/>
      <c r="EG86" s="5"/>
    </row>
    <row r="87" spans="15:137" ht="14.25">
      <c r="O87" s="5"/>
      <c r="P87" s="5"/>
      <c r="Q87" s="5"/>
      <c r="AD87" s="5"/>
      <c r="AE87" s="5"/>
      <c r="AF87" s="5"/>
      <c r="AS87" s="5"/>
      <c r="AT87" s="5"/>
      <c r="AU87" s="5"/>
      <c r="BH87" s="5"/>
      <c r="BI87" s="5"/>
      <c r="BJ87" s="5"/>
      <c r="BW87" s="5"/>
      <c r="BX87" s="5"/>
      <c r="BY87" s="5"/>
      <c r="CL87" s="5"/>
      <c r="CM87" s="5"/>
      <c r="CN87" s="5"/>
      <c r="DA87" s="5"/>
      <c r="DB87" s="5"/>
      <c r="DC87" s="5"/>
      <c r="DP87" s="5"/>
      <c r="DQ87" s="5"/>
      <c r="DR87" s="5"/>
      <c r="EE87" s="5"/>
      <c r="EF87" s="5"/>
      <c r="EG87" s="5"/>
    </row>
    <row r="88" spans="15:137" ht="14.25">
      <c r="O88" s="5"/>
      <c r="P88" s="5"/>
      <c r="Q88" s="5"/>
      <c r="AD88" s="5"/>
      <c r="AE88" s="5"/>
      <c r="AF88" s="5"/>
      <c r="AS88" s="5"/>
      <c r="AT88" s="5"/>
      <c r="AU88" s="5"/>
      <c r="BH88" s="5"/>
      <c r="BI88" s="5"/>
      <c r="BJ88" s="5"/>
      <c r="BW88" s="5"/>
      <c r="BX88" s="5"/>
      <c r="BY88" s="5"/>
      <c r="CL88" s="5"/>
      <c r="CM88" s="5"/>
      <c r="CN88" s="5"/>
      <c r="DA88" s="5"/>
      <c r="DB88" s="5"/>
      <c r="DC88" s="5"/>
      <c r="DP88" s="5"/>
      <c r="DQ88" s="5"/>
      <c r="DR88" s="5"/>
      <c r="EE88" s="5"/>
      <c r="EF88" s="5"/>
      <c r="EG88" s="5"/>
    </row>
    <row r="89" spans="15:137" ht="14.25">
      <c r="O89" s="5"/>
      <c r="P89" s="5"/>
      <c r="Q89" s="5"/>
      <c r="AD89" s="5"/>
      <c r="AE89" s="5"/>
      <c r="AF89" s="5"/>
      <c r="AS89" s="5"/>
      <c r="AT89" s="5"/>
      <c r="AU89" s="5"/>
      <c r="BH89" s="5"/>
      <c r="BI89" s="5"/>
      <c r="BJ89" s="5"/>
      <c r="BW89" s="5"/>
      <c r="BX89" s="5"/>
      <c r="BY89" s="5"/>
      <c r="CL89" s="5"/>
      <c r="CM89" s="5"/>
      <c r="CN89" s="5"/>
      <c r="DA89" s="5"/>
      <c r="DB89" s="5"/>
      <c r="DC89" s="5"/>
      <c r="DP89" s="5"/>
      <c r="DQ89" s="5"/>
      <c r="DR89" s="5"/>
      <c r="EE89" s="5"/>
      <c r="EF89" s="5"/>
      <c r="EG89" s="5"/>
    </row>
    <row r="90" spans="15:137" ht="14.25">
      <c r="O90" s="5"/>
      <c r="P90" s="5"/>
      <c r="Q90" s="5"/>
      <c r="AD90" s="5"/>
      <c r="AE90" s="5"/>
      <c r="AF90" s="5"/>
      <c r="AS90" s="5"/>
      <c r="AT90" s="5"/>
      <c r="AU90" s="5"/>
      <c r="BH90" s="5"/>
      <c r="BI90" s="5"/>
      <c r="BJ90" s="5"/>
      <c r="BW90" s="5"/>
      <c r="BX90" s="5"/>
      <c r="BY90" s="5"/>
      <c r="CL90" s="5"/>
      <c r="CM90" s="5"/>
      <c r="CN90" s="5"/>
      <c r="DA90" s="5"/>
      <c r="DB90" s="5"/>
      <c r="DC90" s="5"/>
      <c r="DP90" s="5"/>
      <c r="DQ90" s="5"/>
      <c r="DR90" s="5"/>
      <c r="EE90" s="5"/>
      <c r="EF90" s="5"/>
      <c r="EG90" s="5"/>
    </row>
    <row r="91" spans="15:137" ht="14.25">
      <c r="O91" s="5"/>
      <c r="P91" s="5"/>
      <c r="Q91" s="5"/>
      <c r="AD91" s="5"/>
      <c r="AE91" s="5"/>
      <c r="AF91" s="5"/>
      <c r="AS91" s="5"/>
      <c r="AT91" s="5"/>
      <c r="AU91" s="5"/>
      <c r="BH91" s="5"/>
      <c r="BI91" s="5"/>
      <c r="BJ91" s="5"/>
      <c r="BW91" s="5"/>
      <c r="BX91" s="5"/>
      <c r="BY91" s="5"/>
      <c r="CL91" s="5"/>
      <c r="CM91" s="5"/>
      <c r="CN91" s="5"/>
      <c r="DA91" s="5"/>
      <c r="DB91" s="5"/>
      <c r="DC91" s="5"/>
      <c r="DP91" s="5"/>
      <c r="DQ91" s="5"/>
      <c r="DR91" s="5"/>
      <c r="EE91" s="5"/>
      <c r="EF91" s="5"/>
      <c r="EG91" s="5"/>
    </row>
    <row r="92" spans="15:137" ht="14.25">
      <c r="O92" s="5"/>
      <c r="P92" s="5"/>
      <c r="Q92" s="5"/>
      <c r="AD92" s="5"/>
      <c r="AE92" s="5"/>
      <c r="AF92" s="5"/>
      <c r="AS92" s="5"/>
      <c r="AT92" s="5"/>
      <c r="AU92" s="5"/>
      <c r="BH92" s="5"/>
      <c r="BI92" s="5"/>
      <c r="BJ92" s="5"/>
      <c r="BW92" s="5"/>
      <c r="BX92" s="5"/>
      <c r="BY92" s="5"/>
      <c r="CL92" s="5"/>
      <c r="CM92" s="5"/>
      <c r="CN92" s="5"/>
      <c r="DA92" s="5"/>
      <c r="DB92" s="5"/>
      <c r="DC92" s="5"/>
      <c r="DP92" s="5"/>
      <c r="DQ92" s="5"/>
      <c r="DR92" s="5"/>
      <c r="EE92" s="5"/>
      <c r="EF92" s="5"/>
      <c r="EG92" s="5"/>
    </row>
    <row r="93" spans="15:137" ht="14.25">
      <c r="O93" s="5"/>
      <c r="P93" s="5"/>
      <c r="Q93" s="5"/>
      <c r="AD93" s="5"/>
      <c r="AE93" s="5"/>
      <c r="AF93" s="5"/>
      <c r="AS93" s="5"/>
      <c r="AT93" s="5"/>
      <c r="AU93" s="5"/>
      <c r="BH93" s="5"/>
      <c r="BI93" s="5"/>
      <c r="BJ93" s="5"/>
      <c r="BW93" s="5"/>
      <c r="BX93" s="5"/>
      <c r="BY93" s="5"/>
      <c r="CL93" s="5"/>
      <c r="CM93" s="5"/>
      <c r="CN93" s="5"/>
      <c r="DA93" s="5"/>
      <c r="DB93" s="5"/>
      <c r="DC93" s="5"/>
      <c r="DP93" s="5"/>
      <c r="DQ93" s="5"/>
      <c r="DR93" s="5"/>
      <c r="EE93" s="5"/>
      <c r="EF93" s="5"/>
      <c r="EG93" s="5"/>
    </row>
    <row r="94" spans="15:137" ht="14.25">
      <c r="O94" s="5"/>
      <c r="P94" s="5"/>
      <c r="Q94" s="5"/>
      <c r="AD94" s="5"/>
      <c r="AE94" s="5"/>
      <c r="AF94" s="5"/>
      <c r="AS94" s="5"/>
      <c r="AT94" s="5"/>
      <c r="AU94" s="5"/>
      <c r="BH94" s="5"/>
      <c r="BI94" s="5"/>
      <c r="BJ94" s="5"/>
      <c r="BW94" s="5"/>
      <c r="BX94" s="5"/>
      <c r="BY94" s="5"/>
      <c r="CL94" s="5"/>
      <c r="CM94" s="5"/>
      <c r="CN94" s="5"/>
      <c r="DA94" s="5"/>
      <c r="DB94" s="5"/>
      <c r="DC94" s="5"/>
      <c r="DP94" s="5"/>
      <c r="DQ94" s="5"/>
      <c r="DR94" s="5"/>
      <c r="EE94" s="5"/>
      <c r="EF94" s="5"/>
      <c r="EG94" s="5"/>
    </row>
    <row r="95" spans="15:137" ht="14.25">
      <c r="O95" s="5"/>
      <c r="P95" s="5"/>
      <c r="Q95" s="5"/>
      <c r="AD95" s="5"/>
      <c r="AE95" s="5"/>
      <c r="AF95" s="5"/>
      <c r="AS95" s="5"/>
      <c r="AT95" s="5"/>
      <c r="AU95" s="5"/>
      <c r="BH95" s="5"/>
      <c r="BI95" s="5"/>
      <c r="BJ95" s="5"/>
      <c r="BW95" s="5"/>
      <c r="BX95" s="5"/>
      <c r="BY95" s="5"/>
      <c r="CL95" s="5"/>
      <c r="CM95" s="5"/>
      <c r="CN95" s="5"/>
      <c r="DA95" s="5"/>
      <c r="DB95" s="5"/>
      <c r="DC95" s="5"/>
      <c r="DP95" s="5"/>
      <c r="DQ95" s="5"/>
      <c r="DR95" s="5"/>
      <c r="EE95" s="5"/>
      <c r="EF95" s="5"/>
      <c r="EG95" s="5"/>
    </row>
    <row r="96" spans="15:137" ht="14.25">
      <c r="O96" s="5"/>
      <c r="P96" s="5"/>
      <c r="Q96" s="5"/>
      <c r="AD96" s="5"/>
      <c r="AE96" s="5"/>
      <c r="AF96" s="5"/>
      <c r="AS96" s="5"/>
      <c r="AT96" s="5"/>
      <c r="AU96" s="5"/>
      <c r="BH96" s="5"/>
      <c r="BI96" s="5"/>
      <c r="BJ96" s="5"/>
      <c r="BW96" s="5"/>
      <c r="BX96" s="5"/>
      <c r="BY96" s="5"/>
      <c r="CL96" s="5"/>
      <c r="CM96" s="5"/>
      <c r="CN96" s="5"/>
      <c r="DA96" s="5"/>
      <c r="DB96" s="5"/>
      <c r="DC96" s="5"/>
      <c r="DP96" s="5"/>
      <c r="DQ96" s="5"/>
      <c r="DR96" s="5"/>
      <c r="EE96" s="5"/>
      <c r="EF96" s="5"/>
      <c r="EG96" s="5"/>
    </row>
    <row r="97" spans="15:137" ht="14.25">
      <c r="O97" s="5"/>
      <c r="P97" s="5"/>
      <c r="Q97" s="5"/>
      <c r="AD97" s="5"/>
      <c r="AE97" s="5"/>
      <c r="AF97" s="5"/>
      <c r="AS97" s="5"/>
      <c r="AT97" s="5"/>
      <c r="AU97" s="5"/>
      <c r="BH97" s="5"/>
      <c r="BI97" s="5"/>
      <c r="BJ97" s="5"/>
      <c r="BW97" s="5"/>
      <c r="BX97" s="5"/>
      <c r="BY97" s="5"/>
      <c r="CL97" s="5"/>
      <c r="CM97" s="5"/>
      <c r="CN97" s="5"/>
      <c r="DA97" s="5"/>
      <c r="DB97" s="5"/>
      <c r="DC97" s="5"/>
      <c r="DP97" s="5"/>
      <c r="DQ97" s="5"/>
      <c r="DR97" s="5"/>
      <c r="EE97" s="5"/>
      <c r="EF97" s="5"/>
      <c r="EG97" s="5"/>
    </row>
    <row r="98" spans="15:137" ht="14.25">
      <c r="O98" s="5"/>
      <c r="P98" s="5"/>
      <c r="Q98" s="5"/>
      <c r="AD98" s="5"/>
      <c r="AE98" s="5"/>
      <c r="AF98" s="5"/>
      <c r="AS98" s="5"/>
      <c r="AT98" s="5"/>
      <c r="AU98" s="5"/>
      <c r="BH98" s="5"/>
      <c r="BI98" s="5"/>
      <c r="BJ98" s="5"/>
      <c r="BW98" s="5"/>
      <c r="BX98" s="5"/>
      <c r="BY98" s="5"/>
      <c r="CL98" s="5"/>
      <c r="CM98" s="5"/>
      <c r="CN98" s="5"/>
      <c r="DA98" s="5"/>
      <c r="DB98" s="5"/>
      <c r="DC98" s="5"/>
      <c r="DP98" s="5"/>
      <c r="DQ98" s="5"/>
      <c r="DR98" s="5"/>
      <c r="EE98" s="5"/>
      <c r="EF98" s="5"/>
      <c r="EG98" s="5"/>
    </row>
    <row r="99" spans="15:137" ht="14.25">
      <c r="O99" s="5"/>
      <c r="P99" s="5"/>
      <c r="Q99" s="5"/>
      <c r="AD99" s="5"/>
      <c r="AE99" s="5"/>
      <c r="AF99" s="5"/>
      <c r="AS99" s="5"/>
      <c r="AT99" s="5"/>
      <c r="AU99" s="5"/>
      <c r="BH99" s="5"/>
      <c r="BI99" s="5"/>
      <c r="BJ99" s="5"/>
      <c r="BW99" s="5"/>
      <c r="BX99" s="5"/>
      <c r="BY99" s="5"/>
      <c r="CL99" s="5"/>
      <c r="CM99" s="5"/>
      <c r="CN99" s="5"/>
      <c r="DA99" s="5"/>
      <c r="DB99" s="5"/>
      <c r="DC99" s="5"/>
      <c r="DP99" s="5"/>
      <c r="DQ99" s="5"/>
      <c r="DR99" s="5"/>
      <c r="EE99" s="5"/>
      <c r="EF99" s="5"/>
      <c r="EG99" s="5"/>
    </row>
    <row r="100" spans="15:137" ht="14.25">
      <c r="O100" s="5"/>
      <c r="P100" s="5"/>
      <c r="Q100" s="5"/>
      <c r="AD100" s="5"/>
      <c r="AE100" s="5"/>
      <c r="AF100" s="5"/>
      <c r="AS100" s="5"/>
      <c r="AT100" s="5"/>
      <c r="AU100" s="5"/>
      <c r="BH100" s="5"/>
      <c r="BI100" s="5"/>
      <c r="BJ100" s="5"/>
      <c r="BW100" s="5"/>
      <c r="BX100" s="5"/>
      <c r="BY100" s="5"/>
      <c r="CL100" s="5"/>
      <c r="CM100" s="5"/>
      <c r="CN100" s="5"/>
      <c r="DA100" s="5"/>
      <c r="DB100" s="5"/>
      <c r="DC100" s="5"/>
      <c r="DP100" s="5"/>
      <c r="DQ100" s="5"/>
      <c r="DR100" s="5"/>
      <c r="EE100" s="5"/>
      <c r="EF100" s="5"/>
      <c r="EG100" s="5"/>
    </row>
    <row r="101" spans="15:137" ht="14.25">
      <c r="O101" s="5"/>
      <c r="P101" s="5"/>
      <c r="Q101" s="5"/>
      <c r="AD101" s="5"/>
      <c r="AE101" s="5"/>
      <c r="AF101" s="5"/>
      <c r="AS101" s="5"/>
      <c r="AT101" s="5"/>
      <c r="AU101" s="5"/>
      <c r="BH101" s="5"/>
      <c r="BI101" s="5"/>
      <c r="BJ101" s="5"/>
      <c r="BW101" s="5"/>
      <c r="BX101" s="5"/>
      <c r="BY101" s="5"/>
      <c r="CL101" s="5"/>
      <c r="CM101" s="5"/>
      <c r="CN101" s="5"/>
      <c r="DA101" s="5"/>
      <c r="DB101" s="5"/>
      <c r="DC101" s="5"/>
      <c r="DP101" s="5"/>
      <c r="DQ101" s="5"/>
      <c r="DR101" s="5"/>
      <c r="EE101" s="5"/>
      <c r="EF101" s="5"/>
      <c r="EG101" s="5"/>
    </row>
    <row r="102" spans="15:137" ht="14.25">
      <c r="O102" s="5"/>
      <c r="P102" s="5"/>
      <c r="Q102" s="5"/>
      <c r="AD102" s="5"/>
      <c r="AE102" s="5"/>
      <c r="AF102" s="5"/>
      <c r="AS102" s="5"/>
      <c r="AT102" s="5"/>
      <c r="AU102" s="5"/>
      <c r="BH102" s="5"/>
      <c r="BI102" s="5"/>
      <c r="BJ102" s="5"/>
      <c r="BW102" s="5"/>
      <c r="BX102" s="5"/>
      <c r="BY102" s="5"/>
      <c r="CL102" s="5"/>
      <c r="CM102" s="5"/>
      <c r="CN102" s="5"/>
      <c r="DA102" s="5"/>
      <c r="DB102" s="5"/>
      <c r="DC102" s="5"/>
      <c r="DP102" s="5"/>
      <c r="DQ102" s="5"/>
      <c r="DR102" s="5"/>
      <c r="EE102" s="5"/>
      <c r="EF102" s="5"/>
      <c r="EG102" s="5"/>
    </row>
    <row r="103" spans="15:137" ht="14.25">
      <c r="O103" s="5"/>
      <c r="P103" s="5"/>
      <c r="Q103" s="5"/>
      <c r="AD103" s="5"/>
      <c r="AE103" s="5"/>
      <c r="AF103" s="5"/>
      <c r="AS103" s="5"/>
      <c r="AT103" s="5"/>
      <c r="AU103" s="5"/>
      <c r="BH103" s="5"/>
      <c r="BI103" s="5"/>
      <c r="BJ103" s="5"/>
      <c r="BW103" s="5"/>
      <c r="BX103" s="5"/>
      <c r="BY103" s="5"/>
      <c r="CL103" s="5"/>
      <c r="CM103" s="5"/>
      <c r="CN103" s="5"/>
      <c r="DA103" s="5"/>
      <c r="DB103" s="5"/>
      <c r="DC103" s="5"/>
      <c r="DP103" s="5"/>
      <c r="DQ103" s="5"/>
      <c r="DR103" s="5"/>
      <c r="EE103" s="5"/>
      <c r="EF103" s="5"/>
      <c r="EG103" s="5"/>
    </row>
    <row r="104" spans="15:137" ht="14.25">
      <c r="O104" s="5"/>
      <c r="P104" s="5"/>
      <c r="Q104" s="5"/>
      <c r="AD104" s="5"/>
      <c r="AE104" s="5"/>
      <c r="AF104" s="5"/>
      <c r="AS104" s="5"/>
      <c r="AT104" s="5"/>
      <c r="AU104" s="5"/>
      <c r="BH104" s="5"/>
      <c r="BI104" s="5"/>
      <c r="BJ104" s="5"/>
      <c r="BW104" s="5"/>
      <c r="BX104" s="5"/>
      <c r="BY104" s="5"/>
      <c r="CL104" s="5"/>
      <c r="CM104" s="5"/>
      <c r="CN104" s="5"/>
      <c r="DA104" s="5"/>
      <c r="DB104" s="5"/>
      <c r="DC104" s="5"/>
      <c r="DP104" s="5"/>
      <c r="DQ104" s="5"/>
      <c r="DR104" s="5"/>
      <c r="EE104" s="5"/>
      <c r="EF104" s="5"/>
      <c r="EG104" s="5"/>
    </row>
    <row r="105" spans="15:137" ht="14.25">
      <c r="O105" s="5"/>
      <c r="P105" s="5"/>
      <c r="Q105" s="5"/>
      <c r="AD105" s="5"/>
      <c r="AE105" s="5"/>
      <c r="AF105" s="5"/>
      <c r="AS105" s="5"/>
      <c r="AT105" s="5"/>
      <c r="AU105" s="5"/>
      <c r="BH105" s="5"/>
      <c r="BI105" s="5"/>
      <c r="BJ105" s="5"/>
      <c r="BW105" s="5"/>
      <c r="BX105" s="5"/>
      <c r="BY105" s="5"/>
      <c r="CL105" s="5"/>
      <c r="CM105" s="5"/>
      <c r="CN105" s="5"/>
      <c r="DA105" s="5"/>
      <c r="DB105" s="5"/>
      <c r="DC105" s="5"/>
      <c r="DP105" s="5"/>
      <c r="DQ105" s="5"/>
      <c r="DR105" s="5"/>
      <c r="EE105" s="5"/>
      <c r="EF105" s="5"/>
      <c r="EG105" s="5"/>
    </row>
    <row r="106" spans="15:137" ht="14.25">
      <c r="O106" s="5"/>
      <c r="P106" s="5"/>
      <c r="Q106" s="5"/>
      <c r="AD106" s="5"/>
      <c r="AE106" s="5"/>
      <c r="AF106" s="5"/>
      <c r="AS106" s="5"/>
      <c r="AT106" s="5"/>
      <c r="AU106" s="5"/>
      <c r="BH106" s="5"/>
      <c r="BI106" s="5"/>
      <c r="BJ106" s="5"/>
      <c r="BW106" s="5"/>
      <c r="BX106" s="5"/>
      <c r="BY106" s="5"/>
      <c r="CL106" s="5"/>
      <c r="CM106" s="5"/>
      <c r="CN106" s="5"/>
      <c r="DA106" s="5"/>
      <c r="DB106" s="5"/>
      <c r="DC106" s="5"/>
      <c r="DP106" s="5"/>
      <c r="DQ106" s="5"/>
      <c r="DR106" s="5"/>
      <c r="EE106" s="5"/>
      <c r="EF106" s="5"/>
      <c r="EG106" s="5"/>
    </row>
    <row r="107" spans="15:137" ht="14.25">
      <c r="O107" s="5"/>
      <c r="P107" s="5"/>
      <c r="Q107" s="5"/>
      <c r="AD107" s="5"/>
      <c r="AE107" s="5"/>
      <c r="AF107" s="5"/>
      <c r="AS107" s="5"/>
      <c r="AT107" s="5"/>
      <c r="AU107" s="5"/>
      <c r="BH107" s="5"/>
      <c r="BI107" s="5"/>
      <c r="BJ107" s="5"/>
      <c r="BW107" s="5"/>
      <c r="BX107" s="5"/>
      <c r="BY107" s="5"/>
      <c r="CL107" s="5"/>
      <c r="CM107" s="5"/>
      <c r="CN107" s="5"/>
      <c r="DA107" s="5"/>
      <c r="DB107" s="5"/>
      <c r="DC107" s="5"/>
      <c r="DP107" s="5"/>
      <c r="DQ107" s="5"/>
      <c r="DR107" s="5"/>
      <c r="EE107" s="5"/>
      <c r="EF107" s="5"/>
      <c r="EG107" s="5"/>
    </row>
    <row r="108" spans="15:137" ht="14.25">
      <c r="O108" s="5"/>
      <c r="P108" s="5"/>
      <c r="Q108" s="5"/>
      <c r="AD108" s="5"/>
      <c r="AE108" s="5"/>
      <c r="AF108" s="5"/>
      <c r="AS108" s="5"/>
      <c r="AT108" s="5"/>
      <c r="AU108" s="5"/>
      <c r="BH108" s="5"/>
      <c r="BI108" s="5"/>
      <c r="BJ108" s="5"/>
      <c r="BW108" s="5"/>
      <c r="BX108" s="5"/>
      <c r="BY108" s="5"/>
      <c r="CL108" s="5"/>
      <c r="CM108" s="5"/>
      <c r="CN108" s="5"/>
      <c r="DA108" s="5"/>
      <c r="DB108" s="5"/>
      <c r="DC108" s="5"/>
      <c r="DP108" s="5"/>
      <c r="DQ108" s="5"/>
      <c r="DR108" s="5"/>
      <c r="EE108" s="5"/>
      <c r="EF108" s="5"/>
      <c r="EG108" s="5"/>
    </row>
    <row r="109" spans="15:137" ht="14.25">
      <c r="O109" s="5"/>
      <c r="P109" s="5"/>
      <c r="Q109" s="5"/>
      <c r="AD109" s="5"/>
      <c r="AE109" s="5"/>
      <c r="AF109" s="5"/>
      <c r="AS109" s="5"/>
      <c r="AT109" s="5"/>
      <c r="AU109" s="5"/>
      <c r="BH109" s="5"/>
      <c r="BI109" s="5"/>
      <c r="BJ109" s="5"/>
      <c r="BW109" s="5"/>
      <c r="BX109" s="5"/>
      <c r="BY109" s="5"/>
      <c r="CL109" s="5"/>
      <c r="CM109" s="5"/>
      <c r="CN109" s="5"/>
      <c r="DA109" s="5"/>
      <c r="DB109" s="5"/>
      <c r="DC109" s="5"/>
      <c r="DP109" s="5"/>
      <c r="DQ109" s="5"/>
      <c r="DR109" s="5"/>
      <c r="EE109" s="5"/>
      <c r="EF109" s="5"/>
      <c r="EG109" s="5"/>
    </row>
    <row r="110" spans="15:137" ht="14.25">
      <c r="O110" s="5"/>
      <c r="P110" s="5"/>
      <c r="Q110" s="5"/>
      <c r="AD110" s="5"/>
      <c r="AE110" s="5"/>
      <c r="AF110" s="5"/>
      <c r="AS110" s="5"/>
      <c r="AT110" s="5"/>
      <c r="AU110" s="5"/>
      <c r="BH110" s="5"/>
      <c r="BI110" s="5"/>
      <c r="BJ110" s="5"/>
      <c r="BW110" s="5"/>
      <c r="BX110" s="5"/>
      <c r="BY110" s="5"/>
      <c r="CL110" s="5"/>
      <c r="CM110" s="5"/>
      <c r="CN110" s="5"/>
      <c r="DA110" s="5"/>
      <c r="DB110" s="5"/>
      <c r="DC110" s="5"/>
      <c r="DP110" s="5"/>
      <c r="DQ110" s="5"/>
      <c r="DR110" s="5"/>
      <c r="EE110" s="5"/>
      <c r="EF110" s="5"/>
      <c r="EG110" s="5"/>
    </row>
    <row r="111" spans="15:137" ht="14.25">
      <c r="O111" s="5"/>
      <c r="P111" s="5"/>
      <c r="Q111" s="5"/>
      <c r="AD111" s="5"/>
      <c r="AE111" s="5"/>
      <c r="AF111" s="5"/>
      <c r="AS111" s="5"/>
      <c r="AT111" s="5"/>
      <c r="AU111" s="5"/>
      <c r="BH111" s="5"/>
      <c r="BI111" s="5"/>
      <c r="BJ111" s="5"/>
      <c r="BW111" s="5"/>
      <c r="BX111" s="5"/>
      <c r="BY111" s="5"/>
      <c r="CL111" s="5"/>
      <c r="CM111" s="5"/>
      <c r="CN111" s="5"/>
      <c r="DA111" s="5"/>
      <c r="DB111" s="5"/>
      <c r="DC111" s="5"/>
      <c r="DP111" s="5"/>
      <c r="DQ111" s="5"/>
      <c r="DR111" s="5"/>
      <c r="EE111" s="5"/>
      <c r="EF111" s="5"/>
      <c r="EG111" s="5"/>
    </row>
    <row r="112" spans="15:137" ht="14.25">
      <c r="O112" s="5"/>
      <c r="P112" s="5"/>
      <c r="Q112" s="5"/>
      <c r="AD112" s="5"/>
      <c r="AE112" s="5"/>
      <c r="AF112" s="5"/>
      <c r="AS112" s="5"/>
      <c r="AT112" s="5"/>
      <c r="AU112" s="5"/>
      <c r="BH112" s="5"/>
      <c r="BI112" s="5"/>
      <c r="BJ112" s="5"/>
      <c r="BW112" s="5"/>
      <c r="BX112" s="5"/>
      <c r="BY112" s="5"/>
      <c r="CL112" s="5"/>
      <c r="CM112" s="5"/>
      <c r="CN112" s="5"/>
      <c r="DA112" s="5"/>
      <c r="DB112" s="5"/>
      <c r="DC112" s="5"/>
      <c r="DP112" s="5"/>
      <c r="DQ112" s="5"/>
      <c r="DR112" s="5"/>
      <c r="EE112" s="5"/>
      <c r="EF112" s="5"/>
      <c r="EG112" s="5"/>
    </row>
    <row r="113" spans="15:137" ht="14.25">
      <c r="O113" s="5"/>
      <c r="P113" s="5"/>
      <c r="Q113" s="5"/>
      <c r="AD113" s="5"/>
      <c r="AE113" s="5"/>
      <c r="AF113" s="5"/>
      <c r="AS113" s="5"/>
      <c r="AT113" s="5"/>
      <c r="AU113" s="5"/>
      <c r="BH113" s="5"/>
      <c r="BI113" s="5"/>
      <c r="BJ113" s="5"/>
      <c r="BW113" s="5"/>
      <c r="BX113" s="5"/>
      <c r="BY113" s="5"/>
      <c r="CL113" s="5"/>
      <c r="CM113" s="5"/>
      <c r="CN113" s="5"/>
      <c r="DA113" s="5"/>
      <c r="DB113" s="5"/>
      <c r="DC113" s="5"/>
      <c r="DP113" s="5"/>
      <c r="DQ113" s="5"/>
      <c r="DR113" s="5"/>
      <c r="EE113" s="5"/>
      <c r="EF113" s="5"/>
      <c r="EG113" s="5"/>
    </row>
    <row r="114" spans="15:137" ht="14.25">
      <c r="O114" s="5"/>
      <c r="P114" s="5"/>
      <c r="Q114" s="5"/>
      <c r="AD114" s="5"/>
      <c r="AE114" s="5"/>
      <c r="AF114" s="5"/>
      <c r="AS114" s="5"/>
      <c r="AT114" s="5"/>
      <c r="AU114" s="5"/>
      <c r="BH114" s="5"/>
      <c r="BI114" s="5"/>
      <c r="BJ114" s="5"/>
      <c r="BW114" s="5"/>
      <c r="BX114" s="5"/>
      <c r="BY114" s="5"/>
      <c r="CL114" s="5"/>
      <c r="CM114" s="5"/>
      <c r="CN114" s="5"/>
      <c r="DA114" s="5"/>
      <c r="DB114" s="5"/>
      <c r="DC114" s="5"/>
      <c r="DP114" s="5"/>
      <c r="DQ114" s="5"/>
      <c r="DR114" s="5"/>
      <c r="EE114" s="5"/>
      <c r="EF114" s="5"/>
      <c r="EG114" s="5"/>
    </row>
    <row r="115" spans="15:137" ht="14.25">
      <c r="O115" s="5"/>
      <c r="P115" s="5"/>
      <c r="Q115" s="5"/>
      <c r="AD115" s="5"/>
      <c r="AE115" s="5"/>
      <c r="AF115" s="5"/>
      <c r="AS115" s="5"/>
      <c r="AT115" s="5"/>
      <c r="AU115" s="5"/>
      <c r="BH115" s="5"/>
      <c r="BI115" s="5"/>
      <c r="BJ115" s="5"/>
      <c r="BW115" s="5"/>
      <c r="BX115" s="5"/>
      <c r="BY115" s="5"/>
      <c r="CL115" s="5"/>
      <c r="CM115" s="5"/>
      <c r="CN115" s="5"/>
      <c r="DA115" s="5"/>
      <c r="DB115" s="5"/>
      <c r="DC115" s="5"/>
      <c r="DP115" s="5"/>
      <c r="DQ115" s="5"/>
      <c r="DR115" s="5"/>
      <c r="EE115" s="5"/>
      <c r="EF115" s="5"/>
      <c r="EG115" s="5"/>
    </row>
    <row r="116" spans="15:137" ht="14.25">
      <c r="O116" s="5"/>
      <c r="P116" s="5"/>
      <c r="Q116" s="5"/>
      <c r="AD116" s="5"/>
      <c r="AE116" s="5"/>
      <c r="AF116" s="5"/>
      <c r="AS116" s="5"/>
      <c r="AT116" s="5"/>
      <c r="AU116" s="5"/>
      <c r="BH116" s="5"/>
      <c r="BI116" s="5"/>
      <c r="BJ116" s="5"/>
      <c r="BW116" s="5"/>
      <c r="BX116" s="5"/>
      <c r="BY116" s="5"/>
      <c r="CL116" s="5"/>
      <c r="CM116" s="5"/>
      <c r="CN116" s="5"/>
      <c r="DA116" s="5"/>
      <c r="DB116" s="5"/>
      <c r="DC116" s="5"/>
      <c r="DP116" s="5"/>
      <c r="DQ116" s="5"/>
      <c r="DR116" s="5"/>
      <c r="EE116" s="5"/>
      <c r="EF116" s="5"/>
      <c r="EG116" s="5"/>
    </row>
    <row r="117" spans="15:137" ht="14.25">
      <c r="O117" s="5"/>
      <c r="P117" s="5"/>
      <c r="Q117" s="5"/>
      <c r="AD117" s="5"/>
      <c r="AE117" s="5"/>
      <c r="AF117" s="5"/>
      <c r="AS117" s="5"/>
      <c r="AT117" s="5"/>
      <c r="AU117" s="5"/>
      <c r="BH117" s="5"/>
      <c r="BI117" s="5"/>
      <c r="BJ117" s="5"/>
      <c r="BW117" s="5"/>
      <c r="BX117" s="5"/>
      <c r="BY117" s="5"/>
      <c r="CL117" s="5"/>
      <c r="CM117" s="5"/>
      <c r="CN117" s="5"/>
      <c r="DA117" s="5"/>
      <c r="DB117" s="5"/>
      <c r="DC117" s="5"/>
      <c r="DP117" s="5"/>
      <c r="DQ117" s="5"/>
      <c r="DR117" s="5"/>
      <c r="EE117" s="5"/>
      <c r="EF117" s="5"/>
      <c r="EG117" s="5"/>
    </row>
    <row r="118" spans="15:137" ht="14.25">
      <c r="O118" s="5"/>
      <c r="P118" s="5"/>
      <c r="Q118" s="5"/>
      <c r="AD118" s="5"/>
      <c r="AE118" s="5"/>
      <c r="AF118" s="5"/>
      <c r="AS118" s="5"/>
      <c r="AT118" s="5"/>
      <c r="AU118" s="5"/>
      <c r="BH118" s="5"/>
      <c r="BI118" s="5"/>
      <c r="BJ118" s="5"/>
      <c r="BW118" s="5"/>
      <c r="BX118" s="5"/>
      <c r="BY118" s="5"/>
      <c r="CL118" s="5"/>
      <c r="CM118" s="5"/>
      <c r="CN118" s="5"/>
      <c r="DA118" s="5"/>
      <c r="DB118" s="5"/>
      <c r="DC118" s="5"/>
      <c r="DP118" s="5"/>
      <c r="DQ118" s="5"/>
      <c r="DR118" s="5"/>
      <c r="EE118" s="5"/>
      <c r="EF118" s="5"/>
      <c r="EG118" s="5"/>
    </row>
    <row r="119" spans="15:137" ht="14.25">
      <c r="O119" s="5"/>
      <c r="P119" s="5"/>
      <c r="Q119" s="5"/>
      <c r="AD119" s="5"/>
      <c r="AE119" s="5"/>
      <c r="AF119" s="5"/>
      <c r="AS119" s="5"/>
      <c r="AT119" s="5"/>
      <c r="AU119" s="5"/>
      <c r="BH119" s="5"/>
      <c r="BI119" s="5"/>
      <c r="BJ119" s="5"/>
      <c r="BW119" s="5"/>
      <c r="BX119" s="5"/>
      <c r="BY119" s="5"/>
      <c r="CL119" s="5"/>
      <c r="CM119" s="5"/>
      <c r="CN119" s="5"/>
      <c r="DA119" s="5"/>
      <c r="DB119" s="5"/>
      <c r="DC119" s="5"/>
      <c r="DP119" s="5"/>
      <c r="DQ119" s="5"/>
      <c r="DR119" s="5"/>
      <c r="EE119" s="5"/>
      <c r="EF119" s="5"/>
      <c r="EG119" s="5"/>
    </row>
    <row r="120" spans="15:137" ht="14.25">
      <c r="O120" s="5"/>
      <c r="P120" s="5"/>
      <c r="Q120" s="5"/>
      <c r="AD120" s="5"/>
      <c r="AE120" s="5"/>
      <c r="AF120" s="5"/>
      <c r="AS120" s="5"/>
      <c r="AT120" s="5"/>
      <c r="AU120" s="5"/>
      <c r="BH120" s="5"/>
      <c r="BI120" s="5"/>
      <c r="BJ120" s="5"/>
      <c r="BW120" s="5"/>
      <c r="BX120" s="5"/>
      <c r="BY120" s="5"/>
      <c r="CL120" s="5"/>
      <c r="CM120" s="5"/>
      <c r="CN120" s="5"/>
      <c r="DA120" s="5"/>
      <c r="DB120" s="5"/>
      <c r="DC120" s="5"/>
      <c r="DP120" s="5"/>
      <c r="DQ120" s="5"/>
      <c r="DR120" s="5"/>
      <c r="EE120" s="5"/>
      <c r="EF120" s="5"/>
      <c r="EG120" s="5"/>
    </row>
    <row r="121" spans="15:137" ht="14.25">
      <c r="O121" s="5"/>
      <c r="P121" s="5"/>
      <c r="Q121" s="5"/>
      <c r="AD121" s="5"/>
      <c r="AE121" s="5"/>
      <c r="AF121" s="5"/>
      <c r="AS121" s="5"/>
      <c r="AT121" s="5"/>
      <c r="AU121" s="5"/>
      <c r="BH121" s="5"/>
      <c r="BI121" s="5"/>
      <c r="BJ121" s="5"/>
      <c r="BW121" s="5"/>
      <c r="BX121" s="5"/>
      <c r="BY121" s="5"/>
      <c r="CL121" s="5"/>
      <c r="CM121" s="5"/>
      <c r="CN121" s="5"/>
      <c r="DA121" s="5"/>
      <c r="DB121" s="5"/>
      <c r="DC121" s="5"/>
      <c r="DP121" s="5"/>
      <c r="DQ121" s="5"/>
      <c r="DR121" s="5"/>
      <c r="EE121" s="5"/>
      <c r="EF121" s="5"/>
      <c r="EG121" s="5"/>
    </row>
    <row r="122" spans="15:137" ht="14.25">
      <c r="O122" s="5"/>
      <c r="P122" s="5"/>
      <c r="Q122" s="5"/>
      <c r="AD122" s="5"/>
      <c r="AE122" s="5"/>
      <c r="AF122" s="5"/>
      <c r="AS122" s="5"/>
      <c r="AT122" s="5"/>
      <c r="AU122" s="5"/>
      <c r="BH122" s="5"/>
      <c r="BI122" s="5"/>
      <c r="BJ122" s="5"/>
      <c r="BW122" s="5"/>
      <c r="BX122" s="5"/>
      <c r="BY122" s="5"/>
      <c r="CL122" s="5"/>
      <c r="CM122" s="5"/>
      <c r="CN122" s="5"/>
      <c r="DA122" s="5"/>
      <c r="DB122" s="5"/>
      <c r="DC122" s="5"/>
      <c r="DP122" s="5"/>
      <c r="DQ122" s="5"/>
      <c r="DR122" s="5"/>
      <c r="EE122" s="5"/>
      <c r="EF122" s="5"/>
      <c r="EG122" s="5"/>
    </row>
    <row r="123" spans="15:137" ht="14.25">
      <c r="O123" s="5"/>
      <c r="P123" s="5"/>
      <c r="Q123" s="5"/>
      <c r="AD123" s="5"/>
      <c r="AE123" s="5"/>
      <c r="AF123" s="5"/>
      <c r="AS123" s="5"/>
      <c r="AT123" s="5"/>
      <c r="AU123" s="5"/>
      <c r="BH123" s="5"/>
      <c r="BI123" s="5"/>
      <c r="BJ123" s="5"/>
      <c r="BW123" s="5"/>
      <c r="BX123" s="5"/>
      <c r="BY123" s="5"/>
      <c r="CL123" s="5"/>
      <c r="CM123" s="5"/>
      <c r="CN123" s="5"/>
      <c r="DA123" s="5"/>
      <c r="DB123" s="5"/>
      <c r="DC123" s="5"/>
      <c r="DP123" s="5"/>
      <c r="DQ123" s="5"/>
      <c r="DR123" s="5"/>
      <c r="EE123" s="5"/>
      <c r="EF123" s="5"/>
      <c r="EG123" s="5"/>
    </row>
    <row r="124" spans="15:137" ht="14.25">
      <c r="O124" s="5"/>
      <c r="P124" s="5"/>
      <c r="Q124" s="5"/>
      <c r="AD124" s="5"/>
      <c r="AE124" s="5"/>
      <c r="AF124" s="5"/>
      <c r="AS124" s="5"/>
      <c r="AT124" s="5"/>
      <c r="AU124" s="5"/>
      <c r="BH124" s="5"/>
      <c r="BI124" s="5"/>
      <c r="BJ124" s="5"/>
      <c r="BW124" s="5"/>
      <c r="BX124" s="5"/>
      <c r="BY124" s="5"/>
      <c r="CL124" s="5"/>
      <c r="CM124" s="5"/>
      <c r="CN124" s="5"/>
      <c r="DA124" s="5"/>
      <c r="DB124" s="5"/>
      <c r="DC124" s="5"/>
      <c r="DP124" s="5"/>
      <c r="DQ124" s="5"/>
      <c r="DR124" s="5"/>
      <c r="EE124" s="5"/>
      <c r="EF124" s="5"/>
      <c r="EG124" s="5"/>
    </row>
    <row r="125" spans="15:137" ht="14.25">
      <c r="O125" s="5"/>
      <c r="P125" s="5"/>
      <c r="Q125" s="5"/>
      <c r="AD125" s="5"/>
      <c r="AE125" s="5"/>
      <c r="AF125" s="5"/>
      <c r="AS125" s="5"/>
      <c r="AT125" s="5"/>
      <c r="AU125" s="5"/>
      <c r="BH125" s="5"/>
      <c r="BI125" s="5"/>
      <c r="BJ125" s="5"/>
      <c r="BW125" s="5"/>
      <c r="BX125" s="5"/>
      <c r="BY125" s="5"/>
      <c r="CL125" s="5"/>
      <c r="CM125" s="5"/>
      <c r="CN125" s="5"/>
      <c r="DA125" s="5"/>
      <c r="DB125" s="5"/>
      <c r="DC125" s="5"/>
      <c r="DP125" s="5"/>
      <c r="DQ125" s="5"/>
      <c r="DR125" s="5"/>
      <c r="EE125" s="5"/>
      <c r="EF125" s="5"/>
      <c r="EG125" s="5"/>
    </row>
    <row r="126" spans="15:137" ht="14.25">
      <c r="O126" s="5"/>
      <c r="P126" s="5"/>
      <c r="Q126" s="5"/>
      <c r="AD126" s="5"/>
      <c r="AE126" s="5"/>
      <c r="AF126" s="5"/>
      <c r="AS126" s="5"/>
      <c r="AT126" s="5"/>
      <c r="AU126" s="5"/>
      <c r="BH126" s="5"/>
      <c r="BI126" s="5"/>
      <c r="BJ126" s="5"/>
      <c r="BW126" s="5"/>
      <c r="BX126" s="5"/>
      <c r="BY126" s="5"/>
      <c r="CL126" s="5"/>
      <c r="CM126" s="5"/>
      <c r="CN126" s="5"/>
      <c r="DA126" s="5"/>
      <c r="DB126" s="5"/>
      <c r="DC126" s="5"/>
      <c r="DP126" s="5"/>
      <c r="DQ126" s="5"/>
      <c r="DR126" s="5"/>
      <c r="EE126" s="5"/>
      <c r="EF126" s="5"/>
      <c r="EG126" s="5"/>
    </row>
    <row r="127" spans="15:137" ht="14.25">
      <c r="O127" s="5"/>
      <c r="P127" s="5"/>
      <c r="Q127" s="5"/>
      <c r="AD127" s="5"/>
      <c r="AE127" s="5"/>
      <c r="AF127" s="5"/>
      <c r="AS127" s="5"/>
      <c r="AT127" s="5"/>
      <c r="AU127" s="5"/>
      <c r="BH127" s="5"/>
      <c r="BI127" s="5"/>
      <c r="BJ127" s="5"/>
      <c r="BW127" s="5"/>
      <c r="BX127" s="5"/>
      <c r="BY127" s="5"/>
      <c r="CL127" s="5"/>
      <c r="CM127" s="5"/>
      <c r="CN127" s="5"/>
      <c r="DA127" s="5"/>
      <c r="DB127" s="5"/>
      <c r="DC127" s="5"/>
      <c r="DP127" s="5"/>
      <c r="DQ127" s="5"/>
      <c r="DR127" s="5"/>
      <c r="EE127" s="5"/>
      <c r="EF127" s="5"/>
      <c r="EG127" s="5"/>
    </row>
    <row r="128" spans="15:137" ht="14.25">
      <c r="O128" s="5"/>
      <c r="P128" s="5"/>
      <c r="Q128" s="5"/>
      <c r="AD128" s="5"/>
      <c r="AE128" s="5"/>
      <c r="AF128" s="5"/>
      <c r="AS128" s="5"/>
      <c r="AT128" s="5"/>
      <c r="AU128" s="5"/>
      <c r="BH128" s="5"/>
      <c r="BI128" s="5"/>
      <c r="BJ128" s="5"/>
      <c r="BW128" s="5"/>
      <c r="BX128" s="5"/>
      <c r="BY128" s="5"/>
      <c r="CL128" s="5"/>
      <c r="CM128" s="5"/>
      <c r="CN128" s="5"/>
      <c r="DA128" s="5"/>
      <c r="DB128" s="5"/>
      <c r="DC128" s="5"/>
      <c r="DP128" s="5"/>
      <c r="DQ128" s="5"/>
      <c r="DR128" s="5"/>
      <c r="EE128" s="5"/>
      <c r="EF128" s="5"/>
      <c r="EG128" s="5"/>
    </row>
    <row r="129" spans="15:137" ht="14.25">
      <c r="O129" s="5"/>
      <c r="P129" s="5"/>
      <c r="Q129" s="5"/>
      <c r="AD129" s="5"/>
      <c r="AE129" s="5"/>
      <c r="AF129" s="5"/>
      <c r="AS129" s="5"/>
      <c r="AT129" s="5"/>
      <c r="AU129" s="5"/>
      <c r="BH129" s="5"/>
      <c r="BI129" s="5"/>
      <c r="BJ129" s="5"/>
      <c r="BW129" s="5"/>
      <c r="BX129" s="5"/>
      <c r="BY129" s="5"/>
      <c r="CL129" s="5"/>
      <c r="CM129" s="5"/>
      <c r="CN129" s="5"/>
      <c r="DA129" s="5"/>
      <c r="DB129" s="5"/>
      <c r="DC129" s="5"/>
      <c r="DP129" s="5"/>
      <c r="DQ129" s="5"/>
      <c r="DR129" s="5"/>
      <c r="EE129" s="5"/>
      <c r="EF129" s="5"/>
      <c r="EG129" s="5"/>
    </row>
    <row r="130" spans="15:137" ht="14.25">
      <c r="O130" s="5"/>
      <c r="P130" s="5"/>
      <c r="Q130" s="5"/>
      <c r="AD130" s="5"/>
      <c r="AE130" s="5"/>
      <c r="AF130" s="5"/>
      <c r="AS130" s="5"/>
      <c r="AT130" s="5"/>
      <c r="AU130" s="5"/>
      <c r="BH130" s="5"/>
      <c r="BI130" s="5"/>
      <c r="BJ130" s="5"/>
      <c r="BW130" s="5"/>
      <c r="BX130" s="5"/>
      <c r="BY130" s="5"/>
      <c r="CL130" s="5"/>
      <c r="CM130" s="5"/>
      <c r="CN130" s="5"/>
      <c r="DA130" s="5"/>
      <c r="DB130" s="5"/>
      <c r="DC130" s="5"/>
      <c r="DP130" s="5"/>
      <c r="DQ130" s="5"/>
      <c r="DR130" s="5"/>
      <c r="EE130" s="5"/>
      <c r="EF130" s="5"/>
      <c r="EG130" s="5"/>
    </row>
    <row r="131" spans="15:137" ht="14.25">
      <c r="O131" s="5"/>
      <c r="P131" s="5"/>
      <c r="Q131" s="5"/>
      <c r="AD131" s="5"/>
      <c r="AE131" s="5"/>
      <c r="AF131" s="5"/>
      <c r="AS131" s="5"/>
      <c r="AT131" s="5"/>
      <c r="AU131" s="5"/>
      <c r="BH131" s="5"/>
      <c r="BI131" s="5"/>
      <c r="BJ131" s="5"/>
      <c r="BW131" s="5"/>
      <c r="BX131" s="5"/>
      <c r="BY131" s="5"/>
      <c r="CL131" s="5"/>
      <c r="CM131" s="5"/>
      <c r="CN131" s="5"/>
      <c r="DA131" s="5"/>
      <c r="DB131" s="5"/>
      <c r="DC131" s="5"/>
      <c r="DP131" s="5"/>
      <c r="DQ131" s="5"/>
      <c r="DR131" s="5"/>
      <c r="EE131" s="5"/>
      <c r="EF131" s="5"/>
      <c r="EG131" s="5"/>
    </row>
    <row r="132" spans="15:137" ht="14.25">
      <c r="O132" s="5"/>
      <c r="P132" s="5"/>
      <c r="Q132" s="5"/>
      <c r="AD132" s="5"/>
      <c r="AE132" s="5"/>
      <c r="AF132" s="5"/>
      <c r="AS132" s="5"/>
      <c r="AT132" s="5"/>
      <c r="AU132" s="5"/>
      <c r="BH132" s="5"/>
      <c r="BI132" s="5"/>
      <c r="BJ132" s="5"/>
      <c r="BW132" s="5"/>
      <c r="BX132" s="5"/>
      <c r="BY132" s="5"/>
      <c r="CL132" s="5"/>
      <c r="CM132" s="5"/>
      <c r="CN132" s="5"/>
      <c r="DA132" s="5"/>
      <c r="DB132" s="5"/>
      <c r="DC132" s="5"/>
      <c r="DP132" s="5"/>
      <c r="DQ132" s="5"/>
      <c r="DR132" s="5"/>
      <c r="EE132" s="5"/>
      <c r="EF132" s="5"/>
      <c r="EG132" s="5"/>
    </row>
    <row r="133" spans="15:137" ht="14.25">
      <c r="O133" s="5"/>
      <c r="P133" s="5"/>
      <c r="Q133" s="5"/>
      <c r="AD133" s="5"/>
      <c r="AE133" s="5"/>
      <c r="AF133" s="5"/>
      <c r="AS133" s="5"/>
      <c r="AT133" s="5"/>
      <c r="AU133" s="5"/>
      <c r="BH133" s="5"/>
      <c r="BI133" s="5"/>
      <c r="BJ133" s="5"/>
      <c r="BW133" s="5"/>
      <c r="BX133" s="5"/>
      <c r="BY133" s="5"/>
      <c r="CL133" s="5"/>
      <c r="CM133" s="5"/>
      <c r="CN133" s="5"/>
      <c r="DA133" s="5"/>
      <c r="DB133" s="5"/>
      <c r="DC133" s="5"/>
      <c r="DP133" s="5"/>
      <c r="DQ133" s="5"/>
      <c r="DR133" s="5"/>
      <c r="EE133" s="5"/>
      <c r="EF133" s="5"/>
      <c r="EG133" s="5"/>
    </row>
    <row r="134" spans="15:137" ht="14.25">
      <c r="O134" s="5"/>
      <c r="P134" s="5"/>
      <c r="Q134" s="5"/>
      <c r="AD134" s="5"/>
      <c r="AE134" s="5"/>
      <c r="AF134" s="5"/>
      <c r="AS134" s="5"/>
      <c r="AT134" s="5"/>
      <c r="AU134" s="5"/>
      <c r="BH134" s="5"/>
      <c r="BI134" s="5"/>
      <c r="BJ134" s="5"/>
      <c r="BW134" s="5"/>
      <c r="BX134" s="5"/>
      <c r="BY134" s="5"/>
      <c r="CL134" s="5"/>
      <c r="CM134" s="5"/>
      <c r="CN134" s="5"/>
      <c r="DA134" s="5"/>
      <c r="DB134" s="5"/>
      <c r="DC134" s="5"/>
      <c r="DP134" s="5"/>
      <c r="DQ134" s="5"/>
      <c r="DR134" s="5"/>
      <c r="EE134" s="5"/>
      <c r="EF134" s="5"/>
      <c r="EG134" s="5"/>
    </row>
    <row r="135" spans="15:137" ht="14.25">
      <c r="O135" s="5"/>
      <c r="P135" s="5"/>
      <c r="Q135" s="5"/>
      <c r="AD135" s="5"/>
      <c r="AE135" s="5"/>
      <c r="AF135" s="5"/>
      <c r="AS135" s="5"/>
      <c r="AT135" s="5"/>
      <c r="AU135" s="5"/>
      <c r="BH135" s="5"/>
      <c r="BI135" s="5"/>
      <c r="BJ135" s="5"/>
      <c r="BW135" s="5"/>
      <c r="BX135" s="5"/>
      <c r="BY135" s="5"/>
      <c r="CL135" s="5"/>
      <c r="CM135" s="5"/>
      <c r="CN135" s="5"/>
      <c r="DA135" s="5"/>
      <c r="DB135" s="5"/>
      <c r="DC135" s="5"/>
      <c r="DP135" s="5"/>
      <c r="DQ135" s="5"/>
      <c r="DR135" s="5"/>
      <c r="EE135" s="5"/>
      <c r="EF135" s="5"/>
      <c r="EG135" s="5"/>
    </row>
    <row r="136" spans="15:137" ht="14.25">
      <c r="O136" s="5"/>
      <c r="P136" s="5"/>
      <c r="Q136" s="5"/>
      <c r="AD136" s="5"/>
      <c r="AE136" s="5"/>
      <c r="AF136" s="5"/>
      <c r="AS136" s="5"/>
      <c r="AT136" s="5"/>
      <c r="AU136" s="5"/>
      <c r="BH136" s="5"/>
      <c r="BI136" s="5"/>
      <c r="BJ136" s="5"/>
      <c r="BW136" s="5"/>
      <c r="BX136" s="5"/>
      <c r="BY136" s="5"/>
      <c r="CL136" s="5"/>
      <c r="CM136" s="5"/>
      <c r="CN136" s="5"/>
      <c r="DA136" s="5"/>
      <c r="DB136" s="5"/>
      <c r="DC136" s="5"/>
      <c r="DP136" s="5"/>
      <c r="DQ136" s="5"/>
      <c r="DR136" s="5"/>
      <c r="EE136" s="5"/>
      <c r="EF136" s="5"/>
      <c r="EG136" s="5"/>
    </row>
    <row r="137" spans="15:137" ht="14.25">
      <c r="O137" s="5"/>
      <c r="P137" s="5"/>
      <c r="Q137" s="5"/>
      <c r="AD137" s="5"/>
      <c r="AE137" s="5"/>
      <c r="AF137" s="5"/>
      <c r="AS137" s="5"/>
      <c r="AT137" s="5"/>
      <c r="AU137" s="5"/>
      <c r="BH137" s="5"/>
      <c r="BI137" s="5"/>
      <c r="BJ137" s="5"/>
      <c r="BW137" s="5"/>
      <c r="BX137" s="5"/>
      <c r="BY137" s="5"/>
      <c r="CL137" s="5"/>
      <c r="CM137" s="5"/>
      <c r="CN137" s="5"/>
      <c r="DA137" s="5"/>
      <c r="DB137" s="5"/>
      <c r="DC137" s="5"/>
      <c r="DP137" s="5"/>
      <c r="DQ137" s="5"/>
      <c r="DR137" s="5"/>
      <c r="EE137" s="5"/>
      <c r="EF137" s="5"/>
      <c r="EG137" s="5"/>
    </row>
    <row r="138" spans="15:137" ht="14.25">
      <c r="O138" s="5"/>
      <c r="P138" s="5"/>
      <c r="Q138" s="5"/>
      <c r="AD138" s="5"/>
      <c r="AE138" s="5"/>
      <c r="AF138" s="5"/>
      <c r="AS138" s="5"/>
      <c r="AT138" s="5"/>
      <c r="AU138" s="5"/>
      <c r="BH138" s="5"/>
      <c r="BI138" s="5"/>
      <c r="BJ138" s="5"/>
      <c r="BW138" s="5"/>
      <c r="BX138" s="5"/>
      <c r="BY138" s="5"/>
      <c r="CL138" s="5"/>
      <c r="CM138" s="5"/>
      <c r="CN138" s="5"/>
      <c r="DA138" s="5"/>
      <c r="DB138" s="5"/>
      <c r="DC138" s="5"/>
      <c r="DP138" s="5"/>
      <c r="DQ138" s="5"/>
      <c r="DR138" s="5"/>
      <c r="EE138" s="5"/>
      <c r="EF138" s="5"/>
      <c r="EG138" s="5"/>
    </row>
    <row r="139" spans="15:137" ht="14.25">
      <c r="O139" s="5"/>
      <c r="P139" s="5"/>
      <c r="Q139" s="5"/>
      <c r="AD139" s="5"/>
      <c r="AE139" s="5"/>
      <c r="AF139" s="5"/>
      <c r="AS139" s="5"/>
      <c r="AT139" s="5"/>
      <c r="AU139" s="5"/>
      <c r="BH139" s="5"/>
      <c r="BI139" s="5"/>
      <c r="BJ139" s="5"/>
      <c r="BW139" s="5"/>
      <c r="BX139" s="5"/>
      <c r="BY139" s="5"/>
      <c r="CL139" s="5"/>
      <c r="CM139" s="5"/>
      <c r="CN139" s="5"/>
      <c r="DA139" s="5"/>
      <c r="DB139" s="5"/>
      <c r="DC139" s="5"/>
      <c r="DP139" s="5"/>
      <c r="DQ139" s="5"/>
      <c r="DR139" s="5"/>
      <c r="EE139" s="5"/>
      <c r="EF139" s="5"/>
      <c r="EG139" s="5"/>
    </row>
    <row r="140" spans="15:137" ht="14.25">
      <c r="O140" s="5"/>
      <c r="P140" s="5"/>
      <c r="Q140" s="5"/>
      <c r="AD140" s="5"/>
      <c r="AE140" s="5"/>
      <c r="AF140" s="5"/>
      <c r="AS140" s="5"/>
      <c r="AT140" s="5"/>
      <c r="AU140" s="5"/>
      <c r="BH140" s="5"/>
      <c r="BI140" s="5"/>
      <c r="BJ140" s="5"/>
      <c r="BW140" s="5"/>
      <c r="BX140" s="5"/>
      <c r="BY140" s="5"/>
      <c r="CL140" s="5"/>
      <c r="CM140" s="5"/>
      <c r="CN140" s="5"/>
      <c r="DA140" s="5"/>
      <c r="DB140" s="5"/>
      <c r="DC140" s="5"/>
      <c r="DP140" s="5"/>
      <c r="DQ140" s="5"/>
      <c r="DR140" s="5"/>
      <c r="EE140" s="5"/>
      <c r="EF140" s="5"/>
      <c r="EG140" s="5"/>
    </row>
    <row r="141" spans="15:137" ht="14.25">
      <c r="O141" s="5"/>
      <c r="P141" s="5"/>
      <c r="Q141" s="5"/>
      <c r="AD141" s="5"/>
      <c r="AE141" s="5"/>
      <c r="AF141" s="5"/>
      <c r="AS141" s="5"/>
      <c r="AT141" s="5"/>
      <c r="AU141" s="5"/>
      <c r="BH141" s="5"/>
      <c r="BI141" s="5"/>
      <c r="BJ141" s="5"/>
      <c r="BW141" s="5"/>
      <c r="BX141" s="5"/>
      <c r="BY141" s="5"/>
      <c r="CL141" s="5"/>
      <c r="CM141" s="5"/>
      <c r="CN141" s="5"/>
      <c r="DA141" s="5"/>
      <c r="DB141" s="5"/>
      <c r="DC141" s="5"/>
      <c r="DP141" s="5"/>
      <c r="DQ141" s="5"/>
      <c r="DR141" s="5"/>
      <c r="EE141" s="5"/>
      <c r="EF141" s="5"/>
      <c r="EG141" s="5"/>
    </row>
    <row r="142" spans="15:137" ht="14.25">
      <c r="O142" s="5"/>
      <c r="P142" s="5"/>
      <c r="Q142" s="5"/>
      <c r="AD142" s="5"/>
      <c r="AE142" s="5"/>
      <c r="AF142" s="5"/>
      <c r="AS142" s="5"/>
      <c r="AT142" s="5"/>
      <c r="AU142" s="5"/>
      <c r="BH142" s="5"/>
      <c r="BI142" s="5"/>
      <c r="BJ142" s="5"/>
      <c r="BW142" s="5"/>
      <c r="BX142" s="5"/>
      <c r="BY142" s="5"/>
      <c r="CL142" s="5"/>
      <c r="CM142" s="5"/>
      <c r="CN142" s="5"/>
      <c r="DA142" s="5"/>
      <c r="DB142" s="5"/>
      <c r="DC142" s="5"/>
      <c r="DP142" s="5"/>
      <c r="DQ142" s="5"/>
      <c r="DR142" s="5"/>
      <c r="EE142" s="5"/>
      <c r="EF142" s="5"/>
      <c r="EG142" s="5"/>
    </row>
    <row r="143" spans="15:137" ht="14.25">
      <c r="O143" s="5"/>
      <c r="P143" s="5"/>
      <c r="Q143" s="5"/>
      <c r="AD143" s="5"/>
      <c r="AE143" s="5"/>
      <c r="AF143" s="5"/>
      <c r="AS143" s="5"/>
      <c r="AT143" s="5"/>
      <c r="AU143" s="5"/>
      <c r="BH143" s="5"/>
      <c r="BI143" s="5"/>
      <c r="BJ143" s="5"/>
      <c r="BW143" s="5"/>
      <c r="BX143" s="5"/>
      <c r="BY143" s="5"/>
      <c r="CL143" s="5"/>
      <c r="CM143" s="5"/>
      <c r="CN143" s="5"/>
      <c r="DA143" s="5"/>
      <c r="DB143" s="5"/>
      <c r="DC143" s="5"/>
      <c r="DP143" s="5"/>
      <c r="DQ143" s="5"/>
      <c r="DR143" s="5"/>
      <c r="EE143" s="5"/>
      <c r="EF143" s="5"/>
      <c r="EG143" s="5"/>
    </row>
    <row r="144" spans="15:137" ht="14.25">
      <c r="O144" s="5"/>
      <c r="P144" s="5"/>
      <c r="Q144" s="5"/>
      <c r="AD144" s="5"/>
      <c r="AE144" s="5"/>
      <c r="AF144" s="5"/>
      <c r="AS144" s="5"/>
      <c r="AT144" s="5"/>
      <c r="AU144" s="5"/>
      <c r="BH144" s="5"/>
      <c r="BI144" s="5"/>
      <c r="BJ144" s="5"/>
      <c r="BW144" s="5"/>
      <c r="BX144" s="5"/>
      <c r="BY144" s="5"/>
      <c r="CL144" s="5"/>
      <c r="CM144" s="5"/>
      <c r="CN144" s="5"/>
      <c r="DA144" s="5"/>
      <c r="DB144" s="5"/>
      <c r="DC144" s="5"/>
      <c r="DP144" s="5"/>
      <c r="DQ144" s="5"/>
      <c r="DR144" s="5"/>
      <c r="EE144" s="5"/>
      <c r="EF144" s="5"/>
      <c r="EG144" s="5"/>
    </row>
    <row r="145" spans="15:137" ht="14.25">
      <c r="O145" s="5"/>
      <c r="P145" s="5"/>
      <c r="Q145" s="5"/>
      <c r="AD145" s="5"/>
      <c r="AE145" s="5"/>
      <c r="AF145" s="5"/>
      <c r="AS145" s="5"/>
      <c r="AT145" s="5"/>
      <c r="AU145" s="5"/>
      <c r="BH145" s="5"/>
      <c r="BI145" s="5"/>
      <c r="BJ145" s="5"/>
      <c r="BW145" s="5"/>
      <c r="BX145" s="5"/>
      <c r="BY145" s="5"/>
      <c r="CL145" s="5"/>
      <c r="CM145" s="5"/>
      <c r="CN145" s="5"/>
      <c r="DA145" s="5"/>
      <c r="DB145" s="5"/>
      <c r="DC145" s="5"/>
      <c r="DP145" s="5"/>
      <c r="DQ145" s="5"/>
      <c r="DR145" s="5"/>
      <c r="EE145" s="5"/>
      <c r="EF145" s="5"/>
      <c r="EG145" s="5"/>
    </row>
    <row r="146" spans="15:137" ht="14.25">
      <c r="O146" s="5"/>
      <c r="P146" s="5"/>
      <c r="Q146" s="5"/>
      <c r="AD146" s="5"/>
      <c r="AE146" s="5"/>
      <c r="AF146" s="5"/>
      <c r="AS146" s="5"/>
      <c r="AT146" s="5"/>
      <c r="AU146" s="5"/>
      <c r="BH146" s="5"/>
      <c r="BI146" s="5"/>
      <c r="BJ146" s="5"/>
      <c r="BW146" s="5"/>
      <c r="BX146" s="5"/>
      <c r="BY146" s="5"/>
      <c r="CL146" s="5"/>
      <c r="CM146" s="5"/>
      <c r="CN146" s="5"/>
      <c r="DA146" s="5"/>
      <c r="DB146" s="5"/>
      <c r="DC146" s="5"/>
      <c r="DP146" s="5"/>
      <c r="DQ146" s="5"/>
      <c r="DR146" s="5"/>
      <c r="EE146" s="5"/>
      <c r="EF146" s="5"/>
      <c r="EG146" s="5"/>
    </row>
    <row r="147" spans="15:137" ht="14.25">
      <c r="O147" s="5"/>
      <c r="P147" s="5"/>
      <c r="Q147" s="5"/>
      <c r="AD147" s="5"/>
      <c r="AE147" s="5"/>
      <c r="AF147" s="5"/>
      <c r="AS147" s="5"/>
      <c r="AT147" s="5"/>
      <c r="AU147" s="5"/>
      <c r="BH147" s="5"/>
      <c r="BI147" s="5"/>
      <c r="BJ147" s="5"/>
      <c r="BW147" s="5"/>
      <c r="BX147" s="5"/>
      <c r="BY147" s="5"/>
      <c r="CL147" s="5"/>
      <c r="CM147" s="5"/>
      <c r="CN147" s="5"/>
      <c r="DA147" s="5"/>
      <c r="DB147" s="5"/>
      <c r="DC147" s="5"/>
      <c r="DP147" s="5"/>
      <c r="DQ147" s="5"/>
      <c r="DR147" s="5"/>
      <c r="EE147" s="5"/>
      <c r="EF147" s="5"/>
      <c r="EG147" s="5"/>
    </row>
    <row r="148" spans="15:137" ht="14.25">
      <c r="O148" s="5"/>
      <c r="P148" s="5"/>
      <c r="Q148" s="5"/>
      <c r="AD148" s="5"/>
      <c r="AE148" s="5"/>
      <c r="AF148" s="5"/>
      <c r="AS148" s="5"/>
      <c r="AT148" s="5"/>
      <c r="AU148" s="5"/>
      <c r="BH148" s="5"/>
      <c r="BI148" s="5"/>
      <c r="BJ148" s="5"/>
      <c r="BW148" s="5"/>
      <c r="BX148" s="5"/>
      <c r="BY148" s="5"/>
      <c r="CL148" s="5"/>
      <c r="CM148" s="5"/>
      <c r="CN148" s="5"/>
      <c r="DA148" s="5"/>
      <c r="DB148" s="5"/>
      <c r="DC148" s="5"/>
      <c r="DP148" s="5"/>
      <c r="DQ148" s="5"/>
      <c r="DR148" s="5"/>
      <c r="EE148" s="5"/>
      <c r="EF148" s="5"/>
      <c r="EG148" s="5"/>
    </row>
    <row r="149" spans="15:137" ht="14.25">
      <c r="O149" s="5"/>
      <c r="P149" s="5"/>
      <c r="Q149" s="5"/>
      <c r="AD149" s="5"/>
      <c r="AE149" s="5"/>
      <c r="AF149" s="5"/>
      <c r="AS149" s="5"/>
      <c r="AT149" s="5"/>
      <c r="AU149" s="5"/>
      <c r="BH149" s="5"/>
      <c r="BI149" s="5"/>
      <c r="BJ149" s="5"/>
      <c r="BW149" s="5"/>
      <c r="BX149" s="5"/>
      <c r="BY149" s="5"/>
      <c r="CL149" s="5"/>
      <c r="CM149" s="5"/>
      <c r="CN149" s="5"/>
      <c r="DA149" s="5"/>
      <c r="DB149" s="5"/>
      <c r="DC149" s="5"/>
      <c r="DP149" s="5"/>
      <c r="DQ149" s="5"/>
      <c r="DR149" s="5"/>
      <c r="EE149" s="5"/>
      <c r="EF149" s="5"/>
      <c r="EG149" s="5"/>
    </row>
    <row r="150" spans="15:137" ht="14.25">
      <c r="O150" s="5"/>
      <c r="P150" s="5"/>
      <c r="Q150" s="5"/>
      <c r="AD150" s="5"/>
      <c r="AE150" s="5"/>
      <c r="AF150" s="5"/>
      <c r="AS150" s="5"/>
      <c r="AT150" s="5"/>
      <c r="AU150" s="5"/>
      <c r="BH150" s="5"/>
      <c r="BI150" s="5"/>
      <c r="BJ150" s="5"/>
      <c r="BW150" s="5"/>
      <c r="BX150" s="5"/>
      <c r="BY150" s="5"/>
      <c r="CL150" s="5"/>
      <c r="CM150" s="5"/>
      <c r="CN150" s="5"/>
      <c r="DA150" s="5"/>
      <c r="DB150" s="5"/>
      <c r="DC150" s="5"/>
      <c r="DP150" s="5"/>
      <c r="DQ150" s="5"/>
      <c r="DR150" s="5"/>
      <c r="EE150" s="5"/>
      <c r="EF150" s="5"/>
      <c r="EG150" s="5"/>
    </row>
    <row r="151" spans="15:137" ht="14.25">
      <c r="O151" s="5"/>
      <c r="P151" s="5"/>
      <c r="Q151" s="5"/>
      <c r="AD151" s="5"/>
      <c r="AE151" s="5"/>
      <c r="AF151" s="5"/>
      <c r="AS151" s="5"/>
      <c r="AT151" s="5"/>
      <c r="AU151" s="5"/>
      <c r="BH151" s="5"/>
      <c r="BI151" s="5"/>
      <c r="BJ151" s="5"/>
      <c r="BW151" s="5"/>
      <c r="BX151" s="5"/>
      <c r="BY151" s="5"/>
      <c r="CL151" s="5"/>
      <c r="CM151" s="5"/>
      <c r="CN151" s="5"/>
      <c r="DA151" s="5"/>
      <c r="DB151" s="5"/>
      <c r="DC151" s="5"/>
      <c r="DP151" s="5"/>
      <c r="DQ151" s="5"/>
      <c r="DR151" s="5"/>
      <c r="EE151" s="5"/>
      <c r="EF151" s="5"/>
      <c r="EG151" s="5"/>
    </row>
    <row r="152" spans="15:137" ht="14.25">
      <c r="O152" s="5"/>
      <c r="P152" s="5"/>
      <c r="Q152" s="5"/>
      <c r="AD152" s="5"/>
      <c r="AE152" s="5"/>
      <c r="AF152" s="5"/>
      <c r="AS152" s="5"/>
      <c r="AT152" s="5"/>
      <c r="AU152" s="5"/>
      <c r="BH152" s="5"/>
      <c r="BI152" s="5"/>
      <c r="BJ152" s="5"/>
      <c r="BW152" s="5"/>
      <c r="BX152" s="5"/>
      <c r="BY152" s="5"/>
      <c r="CL152" s="5"/>
      <c r="CM152" s="5"/>
      <c r="CN152" s="5"/>
      <c r="DA152" s="5"/>
      <c r="DB152" s="5"/>
      <c r="DC152" s="5"/>
      <c r="DP152" s="5"/>
      <c r="DQ152" s="5"/>
      <c r="DR152" s="5"/>
      <c r="EE152" s="5"/>
      <c r="EF152" s="5"/>
      <c r="EG152" s="5"/>
    </row>
    <row r="153" spans="15:137" ht="14.25">
      <c r="O153" s="5"/>
      <c r="P153" s="5"/>
      <c r="Q153" s="5"/>
      <c r="AD153" s="5"/>
      <c r="AE153" s="5"/>
      <c r="AF153" s="5"/>
      <c r="AS153" s="5"/>
      <c r="AT153" s="5"/>
      <c r="AU153" s="5"/>
      <c r="BH153" s="5"/>
      <c r="BI153" s="5"/>
      <c r="BJ153" s="5"/>
      <c r="BW153" s="5"/>
      <c r="BX153" s="5"/>
      <c r="BY153" s="5"/>
      <c r="CL153" s="5"/>
      <c r="CM153" s="5"/>
      <c r="CN153" s="5"/>
      <c r="DA153" s="5"/>
      <c r="DB153" s="5"/>
      <c r="DC153" s="5"/>
      <c r="DP153" s="5"/>
      <c r="DQ153" s="5"/>
      <c r="DR153" s="5"/>
      <c r="EE153" s="5"/>
      <c r="EF153" s="5"/>
      <c r="EG153" s="5"/>
    </row>
    <row r="154" spans="15:137" ht="14.25">
      <c r="O154" s="5"/>
      <c r="P154" s="5"/>
      <c r="Q154" s="5"/>
      <c r="AD154" s="5"/>
      <c r="AE154" s="5"/>
      <c r="AF154" s="5"/>
      <c r="AS154" s="5"/>
      <c r="AT154" s="5"/>
      <c r="AU154" s="5"/>
      <c r="BH154" s="5"/>
      <c r="BI154" s="5"/>
      <c r="BJ154" s="5"/>
      <c r="BW154" s="5"/>
      <c r="BX154" s="5"/>
      <c r="BY154" s="5"/>
      <c r="CL154" s="5"/>
      <c r="CM154" s="5"/>
      <c r="CN154" s="5"/>
      <c r="DA154" s="5"/>
      <c r="DB154" s="5"/>
      <c r="DC154" s="5"/>
      <c r="DP154" s="5"/>
      <c r="DQ154" s="5"/>
      <c r="DR154" s="5"/>
      <c r="EE154" s="5"/>
      <c r="EF154" s="5"/>
      <c r="EG154" s="5"/>
    </row>
    <row r="155" spans="15:137" ht="14.25">
      <c r="O155" s="5"/>
      <c r="P155" s="5"/>
      <c r="Q155" s="5"/>
      <c r="AD155" s="5"/>
      <c r="AE155" s="5"/>
      <c r="AF155" s="5"/>
      <c r="AS155" s="5"/>
      <c r="AT155" s="5"/>
      <c r="AU155" s="5"/>
      <c r="BH155" s="5"/>
      <c r="BI155" s="5"/>
      <c r="BJ155" s="5"/>
      <c r="BW155" s="5"/>
      <c r="BX155" s="5"/>
      <c r="BY155" s="5"/>
      <c r="CL155" s="5"/>
      <c r="CM155" s="5"/>
      <c r="CN155" s="5"/>
      <c r="DA155" s="5"/>
      <c r="DB155" s="5"/>
      <c r="DC155" s="5"/>
      <c r="DP155" s="5"/>
      <c r="DQ155" s="5"/>
      <c r="DR155" s="5"/>
      <c r="EE155" s="5"/>
      <c r="EF155" s="5"/>
      <c r="EG155" s="5"/>
    </row>
    <row r="156" spans="15:137" ht="14.25">
      <c r="O156" s="5"/>
      <c r="P156" s="5"/>
      <c r="Q156" s="5"/>
      <c r="AD156" s="5"/>
      <c r="AE156" s="5"/>
      <c r="AF156" s="5"/>
      <c r="AS156" s="5"/>
      <c r="AT156" s="5"/>
      <c r="AU156" s="5"/>
      <c r="BH156" s="5"/>
      <c r="BI156" s="5"/>
      <c r="BJ156" s="5"/>
      <c r="BW156" s="5"/>
      <c r="BX156" s="5"/>
      <c r="BY156" s="5"/>
      <c r="CL156" s="5"/>
      <c r="CM156" s="5"/>
      <c r="CN156" s="5"/>
      <c r="DA156" s="5"/>
      <c r="DB156" s="5"/>
      <c r="DC156" s="5"/>
      <c r="DP156" s="5"/>
      <c r="DQ156" s="5"/>
      <c r="DR156" s="5"/>
      <c r="EE156" s="5"/>
      <c r="EF156" s="5"/>
      <c r="EG156" s="5"/>
    </row>
    <row r="157" spans="15:137" ht="14.25">
      <c r="O157" s="5"/>
      <c r="P157" s="5"/>
      <c r="Q157" s="5"/>
      <c r="AD157" s="5"/>
      <c r="AE157" s="5"/>
      <c r="AF157" s="5"/>
      <c r="AS157" s="5"/>
      <c r="AT157" s="5"/>
      <c r="AU157" s="5"/>
      <c r="BH157" s="5"/>
      <c r="BI157" s="5"/>
      <c r="BJ157" s="5"/>
      <c r="BW157" s="5"/>
      <c r="BX157" s="5"/>
      <c r="BY157" s="5"/>
      <c r="CL157" s="5"/>
      <c r="CM157" s="5"/>
      <c r="CN157" s="5"/>
      <c r="DA157" s="5"/>
      <c r="DB157" s="5"/>
      <c r="DC157" s="5"/>
      <c r="DP157" s="5"/>
      <c r="DQ157" s="5"/>
      <c r="DR157" s="5"/>
      <c r="EE157" s="5"/>
      <c r="EF157" s="5"/>
      <c r="EG157" s="5"/>
    </row>
    <row r="158" spans="15:137" ht="14.25">
      <c r="O158" s="5"/>
      <c r="P158" s="5"/>
      <c r="Q158" s="5"/>
      <c r="AD158" s="5"/>
      <c r="AE158" s="5"/>
      <c r="AF158" s="5"/>
      <c r="AS158" s="5"/>
      <c r="AT158" s="5"/>
      <c r="AU158" s="5"/>
      <c r="BH158" s="5"/>
      <c r="BI158" s="5"/>
      <c r="BJ158" s="5"/>
      <c r="BW158" s="5"/>
      <c r="BX158" s="5"/>
      <c r="BY158" s="5"/>
      <c r="CL158" s="5"/>
      <c r="CM158" s="5"/>
      <c r="CN158" s="5"/>
      <c r="DA158" s="5"/>
      <c r="DB158" s="5"/>
      <c r="DC158" s="5"/>
      <c r="DP158" s="5"/>
      <c r="DQ158" s="5"/>
      <c r="DR158" s="5"/>
      <c r="EE158" s="5"/>
      <c r="EF158" s="5"/>
      <c r="EG158" s="5"/>
    </row>
    <row r="159" spans="15:137" ht="14.25">
      <c r="O159" s="5"/>
      <c r="P159" s="5"/>
      <c r="Q159" s="5"/>
      <c r="AD159" s="5"/>
      <c r="AE159" s="5"/>
      <c r="AF159" s="5"/>
      <c r="AS159" s="5"/>
      <c r="AT159" s="5"/>
      <c r="AU159" s="5"/>
      <c r="BH159" s="5"/>
      <c r="BI159" s="5"/>
      <c r="BJ159" s="5"/>
      <c r="BW159" s="5"/>
      <c r="BX159" s="5"/>
      <c r="BY159" s="5"/>
      <c r="CL159" s="5"/>
      <c r="CM159" s="5"/>
      <c r="CN159" s="5"/>
      <c r="DA159" s="5"/>
      <c r="DB159" s="5"/>
      <c r="DC159" s="5"/>
      <c r="DP159" s="5"/>
      <c r="DQ159" s="5"/>
      <c r="DR159" s="5"/>
      <c r="EE159" s="5"/>
      <c r="EF159" s="5"/>
      <c r="EG159" s="5"/>
    </row>
    <row r="160" spans="15:137" ht="14.25">
      <c r="O160" s="5"/>
      <c r="P160" s="5"/>
      <c r="Q160" s="5"/>
      <c r="AD160" s="5"/>
      <c r="AE160" s="5"/>
      <c r="AF160" s="5"/>
      <c r="AS160" s="5"/>
      <c r="AT160" s="5"/>
      <c r="AU160" s="5"/>
      <c r="BH160" s="5"/>
      <c r="BI160" s="5"/>
      <c r="BJ160" s="5"/>
      <c r="BW160" s="5"/>
      <c r="BX160" s="5"/>
      <c r="BY160" s="5"/>
      <c r="CL160" s="5"/>
      <c r="CM160" s="5"/>
      <c r="CN160" s="5"/>
      <c r="DA160" s="5"/>
      <c r="DB160" s="5"/>
      <c r="DC160" s="5"/>
      <c r="DP160" s="5"/>
      <c r="DQ160" s="5"/>
      <c r="DR160" s="5"/>
      <c r="EE160" s="5"/>
      <c r="EF160" s="5"/>
      <c r="EG160" s="5"/>
    </row>
    <row r="161" spans="15:137" ht="14.25">
      <c r="O161" s="5"/>
      <c r="P161" s="5"/>
      <c r="Q161" s="5"/>
      <c r="AD161" s="5"/>
      <c r="AE161" s="5"/>
      <c r="AF161" s="5"/>
      <c r="AS161" s="5"/>
      <c r="AT161" s="5"/>
      <c r="AU161" s="5"/>
      <c r="BH161" s="5"/>
      <c r="BI161" s="5"/>
      <c r="BJ161" s="5"/>
      <c r="BW161" s="5"/>
      <c r="BX161" s="5"/>
      <c r="BY161" s="5"/>
      <c r="CL161" s="5"/>
      <c r="CM161" s="5"/>
      <c r="CN161" s="5"/>
      <c r="DA161" s="5"/>
      <c r="DB161" s="5"/>
      <c r="DC161" s="5"/>
      <c r="DP161" s="5"/>
      <c r="DQ161" s="5"/>
      <c r="DR161" s="5"/>
      <c r="EE161" s="5"/>
      <c r="EF161" s="5"/>
      <c r="EG161" s="5"/>
    </row>
    <row r="162" spans="15:137" ht="14.25">
      <c r="O162" s="5"/>
      <c r="P162" s="5"/>
      <c r="Q162" s="5"/>
      <c r="AD162" s="5"/>
      <c r="AE162" s="5"/>
      <c r="AF162" s="5"/>
      <c r="AS162" s="5"/>
      <c r="AT162" s="5"/>
      <c r="AU162" s="5"/>
      <c r="BH162" s="5"/>
      <c r="BI162" s="5"/>
      <c r="BJ162" s="5"/>
      <c r="BW162" s="5"/>
      <c r="BX162" s="5"/>
      <c r="BY162" s="5"/>
      <c r="CL162" s="5"/>
      <c r="CM162" s="5"/>
      <c r="CN162" s="5"/>
      <c r="DA162" s="5"/>
      <c r="DB162" s="5"/>
      <c r="DC162" s="5"/>
      <c r="DP162" s="5"/>
      <c r="DQ162" s="5"/>
      <c r="DR162" s="5"/>
      <c r="EE162" s="5"/>
      <c r="EF162" s="5"/>
      <c r="EG162" s="5"/>
    </row>
    <row r="163" spans="15:137" ht="14.25">
      <c r="O163" s="5"/>
      <c r="P163" s="5"/>
      <c r="Q163" s="5"/>
      <c r="AD163" s="5"/>
      <c r="AE163" s="5"/>
      <c r="AF163" s="5"/>
      <c r="AS163" s="5"/>
      <c r="AT163" s="5"/>
      <c r="AU163" s="5"/>
      <c r="BH163" s="5"/>
      <c r="BI163" s="5"/>
      <c r="BJ163" s="5"/>
      <c r="BW163" s="5"/>
      <c r="BX163" s="5"/>
      <c r="BY163" s="5"/>
      <c r="CL163" s="5"/>
      <c r="CM163" s="5"/>
      <c r="CN163" s="5"/>
      <c r="DA163" s="5"/>
      <c r="DB163" s="5"/>
      <c r="DC163" s="5"/>
      <c r="DP163" s="5"/>
      <c r="DQ163" s="5"/>
      <c r="DR163" s="5"/>
      <c r="EE163" s="5"/>
      <c r="EF163" s="5"/>
      <c r="EG163" s="5"/>
    </row>
    <row r="164" spans="15:137" ht="14.25">
      <c r="O164" s="5"/>
      <c r="P164" s="5"/>
      <c r="Q164" s="5"/>
      <c r="AD164" s="5"/>
      <c r="AE164" s="5"/>
      <c r="AF164" s="5"/>
      <c r="AS164" s="5"/>
      <c r="AT164" s="5"/>
      <c r="AU164" s="5"/>
      <c r="BH164" s="5"/>
      <c r="BI164" s="5"/>
      <c r="BJ164" s="5"/>
      <c r="BW164" s="5"/>
      <c r="BX164" s="5"/>
      <c r="BY164" s="5"/>
      <c r="CL164" s="5"/>
      <c r="CM164" s="5"/>
      <c r="CN164" s="5"/>
      <c r="DA164" s="5"/>
      <c r="DB164" s="5"/>
      <c r="DC164" s="5"/>
      <c r="DP164" s="5"/>
      <c r="DQ164" s="5"/>
      <c r="DR164" s="5"/>
      <c r="EE164" s="5"/>
      <c r="EF164" s="5"/>
      <c r="EG164" s="5"/>
    </row>
    <row r="165" spans="15:137" ht="14.25">
      <c r="O165" s="5"/>
      <c r="P165" s="5"/>
      <c r="Q165" s="5"/>
      <c r="AD165" s="5"/>
      <c r="AE165" s="5"/>
      <c r="AF165" s="5"/>
      <c r="AS165" s="5"/>
      <c r="AT165" s="5"/>
      <c r="AU165" s="5"/>
      <c r="BH165" s="5"/>
      <c r="BI165" s="5"/>
      <c r="BJ165" s="5"/>
      <c r="BW165" s="5"/>
      <c r="BX165" s="5"/>
      <c r="BY165" s="5"/>
      <c r="CL165" s="5"/>
      <c r="CM165" s="5"/>
      <c r="CN165" s="5"/>
      <c r="DA165" s="5"/>
      <c r="DB165" s="5"/>
      <c r="DC165" s="5"/>
      <c r="DP165" s="5"/>
      <c r="DQ165" s="5"/>
      <c r="DR165" s="5"/>
      <c r="EE165" s="5"/>
      <c r="EF165" s="5"/>
      <c r="EG165" s="5"/>
    </row>
    <row r="166" spans="15:137" ht="14.25">
      <c r="O166" s="5"/>
      <c r="P166" s="5"/>
      <c r="Q166" s="5"/>
      <c r="AD166" s="5"/>
      <c r="AE166" s="5"/>
      <c r="AF166" s="5"/>
      <c r="AS166" s="5"/>
      <c r="AT166" s="5"/>
      <c r="AU166" s="5"/>
      <c r="BH166" s="5"/>
      <c r="BI166" s="5"/>
      <c r="BJ166" s="5"/>
      <c r="BW166" s="5"/>
      <c r="BX166" s="5"/>
      <c r="BY166" s="5"/>
      <c r="CL166" s="5"/>
      <c r="CM166" s="5"/>
      <c r="CN166" s="5"/>
      <c r="DA166" s="5"/>
      <c r="DB166" s="5"/>
      <c r="DC166" s="5"/>
      <c r="DP166" s="5"/>
      <c r="DQ166" s="5"/>
      <c r="DR166" s="5"/>
      <c r="EE166" s="5"/>
      <c r="EF166" s="5"/>
      <c r="EG166" s="5"/>
    </row>
    <row r="167" spans="15:137" ht="14.25">
      <c r="O167" s="5"/>
      <c r="P167" s="5"/>
      <c r="Q167" s="5"/>
      <c r="AD167" s="5"/>
      <c r="AE167" s="5"/>
      <c r="AF167" s="5"/>
      <c r="AS167" s="5"/>
      <c r="AT167" s="5"/>
      <c r="AU167" s="5"/>
      <c r="BH167" s="5"/>
      <c r="BI167" s="5"/>
      <c r="BJ167" s="5"/>
      <c r="BW167" s="5"/>
      <c r="BX167" s="5"/>
      <c r="BY167" s="5"/>
      <c r="CL167" s="5"/>
      <c r="CM167" s="5"/>
      <c r="CN167" s="5"/>
      <c r="DA167" s="5"/>
      <c r="DB167" s="5"/>
      <c r="DC167" s="5"/>
      <c r="DP167" s="5"/>
      <c r="DQ167" s="5"/>
      <c r="DR167" s="5"/>
      <c r="EE167" s="5"/>
      <c r="EF167" s="5"/>
      <c r="EG167" s="5"/>
    </row>
    <row r="168" spans="15:137" ht="14.25">
      <c r="O168" s="5"/>
      <c r="P168" s="5"/>
      <c r="Q168" s="5"/>
      <c r="AD168" s="5"/>
      <c r="AE168" s="5"/>
      <c r="AF168" s="5"/>
      <c r="AS168" s="5"/>
      <c r="AT168" s="5"/>
      <c r="AU168" s="5"/>
      <c r="BH168" s="5"/>
      <c r="BI168" s="5"/>
      <c r="BJ168" s="5"/>
      <c r="BW168" s="5"/>
      <c r="BX168" s="5"/>
      <c r="BY168" s="5"/>
      <c r="CL168" s="5"/>
      <c r="CM168" s="5"/>
      <c r="CN168" s="5"/>
      <c r="DA168" s="5"/>
      <c r="DB168" s="5"/>
      <c r="DC168" s="5"/>
      <c r="DP168" s="5"/>
      <c r="DQ168" s="5"/>
      <c r="DR168" s="5"/>
      <c r="EE168" s="5"/>
      <c r="EF168" s="5"/>
      <c r="EG168" s="5"/>
    </row>
    <row r="169" spans="15:137" ht="14.25">
      <c r="O169" s="5"/>
      <c r="P169" s="5"/>
      <c r="Q169" s="5"/>
      <c r="AD169" s="5"/>
      <c r="AE169" s="5"/>
      <c r="AF169" s="5"/>
      <c r="AS169" s="5"/>
      <c r="AT169" s="5"/>
      <c r="AU169" s="5"/>
      <c r="BH169" s="5"/>
      <c r="BI169" s="5"/>
      <c r="BJ169" s="5"/>
      <c r="BW169" s="5"/>
      <c r="BX169" s="5"/>
      <c r="BY169" s="5"/>
      <c r="CL169" s="5"/>
      <c r="CM169" s="5"/>
      <c r="CN169" s="5"/>
      <c r="DA169" s="5"/>
      <c r="DB169" s="5"/>
      <c r="DC169" s="5"/>
      <c r="DP169" s="5"/>
      <c r="DQ169" s="5"/>
      <c r="DR169" s="5"/>
      <c r="EE169" s="5"/>
      <c r="EF169" s="5"/>
      <c r="EG169" s="5"/>
    </row>
    <row r="170" spans="15:137" ht="14.25">
      <c r="O170" s="5"/>
      <c r="P170" s="5"/>
      <c r="Q170" s="5"/>
      <c r="AD170" s="5"/>
      <c r="AE170" s="5"/>
      <c r="AF170" s="5"/>
      <c r="AS170" s="5"/>
      <c r="AT170" s="5"/>
      <c r="AU170" s="5"/>
      <c r="BH170" s="5"/>
      <c r="BI170" s="5"/>
      <c r="BJ170" s="5"/>
      <c r="BW170" s="5"/>
      <c r="BX170" s="5"/>
      <c r="BY170" s="5"/>
      <c r="CL170" s="5"/>
      <c r="CM170" s="5"/>
      <c r="CN170" s="5"/>
      <c r="DA170" s="5"/>
      <c r="DB170" s="5"/>
      <c r="DC170" s="5"/>
      <c r="DP170" s="5"/>
      <c r="DQ170" s="5"/>
      <c r="DR170" s="5"/>
      <c r="EE170" s="5"/>
      <c r="EF170" s="5"/>
      <c r="EG170" s="5"/>
    </row>
    <row r="171" spans="15:137" ht="14.25">
      <c r="O171" s="5"/>
      <c r="P171" s="5"/>
      <c r="Q171" s="5"/>
      <c r="AD171" s="5"/>
      <c r="AE171" s="5"/>
      <c r="AF171" s="5"/>
      <c r="AS171" s="5"/>
      <c r="AT171" s="5"/>
      <c r="AU171" s="5"/>
      <c r="BH171" s="5"/>
      <c r="BI171" s="5"/>
      <c r="BJ171" s="5"/>
      <c r="BW171" s="5"/>
      <c r="BX171" s="5"/>
      <c r="BY171" s="5"/>
      <c r="CL171" s="5"/>
      <c r="CM171" s="5"/>
      <c r="CN171" s="5"/>
      <c r="DA171" s="5"/>
      <c r="DB171" s="5"/>
      <c r="DC171" s="5"/>
      <c r="DP171" s="5"/>
      <c r="DQ171" s="5"/>
      <c r="DR171" s="5"/>
      <c r="EE171" s="5"/>
      <c r="EF171" s="5"/>
      <c r="EG171" s="5"/>
    </row>
    <row r="172" spans="15:137" ht="14.25">
      <c r="O172" s="5"/>
      <c r="P172" s="5"/>
      <c r="Q172" s="5"/>
      <c r="AD172" s="5"/>
      <c r="AE172" s="5"/>
      <c r="AF172" s="5"/>
      <c r="AS172" s="5"/>
      <c r="AT172" s="5"/>
      <c r="AU172" s="5"/>
      <c r="BH172" s="5"/>
      <c r="BI172" s="5"/>
      <c r="BJ172" s="5"/>
      <c r="BW172" s="5"/>
      <c r="BX172" s="5"/>
      <c r="BY172" s="5"/>
      <c r="CL172" s="5"/>
      <c r="CM172" s="5"/>
      <c r="CN172" s="5"/>
      <c r="DA172" s="5"/>
      <c r="DB172" s="5"/>
      <c r="DC172" s="5"/>
      <c r="DP172" s="5"/>
      <c r="DQ172" s="5"/>
      <c r="DR172" s="5"/>
      <c r="EE172" s="5"/>
      <c r="EF172" s="5"/>
      <c r="EG172" s="5"/>
    </row>
    <row r="173" spans="15:137" ht="14.25">
      <c r="O173" s="5"/>
      <c r="P173" s="5"/>
      <c r="Q173" s="5"/>
      <c r="AD173" s="5"/>
      <c r="AE173" s="5"/>
      <c r="AF173" s="5"/>
      <c r="AS173" s="5"/>
      <c r="AT173" s="5"/>
      <c r="AU173" s="5"/>
      <c r="BH173" s="5"/>
      <c r="BI173" s="5"/>
      <c r="BJ173" s="5"/>
      <c r="BW173" s="5"/>
      <c r="BX173" s="5"/>
      <c r="BY173" s="5"/>
      <c r="CL173" s="5"/>
      <c r="CM173" s="5"/>
      <c r="CN173" s="5"/>
      <c r="DA173" s="5"/>
      <c r="DB173" s="5"/>
      <c r="DC173" s="5"/>
      <c r="DP173" s="5"/>
      <c r="DQ173" s="5"/>
      <c r="DR173" s="5"/>
      <c r="EE173" s="5"/>
      <c r="EF173" s="5"/>
      <c r="EG173" s="5"/>
    </row>
    <row r="174" spans="15:137" ht="14.25">
      <c r="O174" s="5"/>
      <c r="P174" s="5"/>
      <c r="Q174" s="5"/>
      <c r="AD174" s="5"/>
      <c r="AE174" s="5"/>
      <c r="AF174" s="5"/>
      <c r="AS174" s="5"/>
      <c r="AT174" s="5"/>
      <c r="AU174" s="5"/>
      <c r="BH174" s="5"/>
      <c r="BI174" s="5"/>
      <c r="BJ174" s="5"/>
      <c r="BW174" s="5"/>
      <c r="BX174" s="5"/>
      <c r="BY174" s="5"/>
      <c r="CL174" s="5"/>
      <c r="CM174" s="5"/>
      <c r="CN174" s="5"/>
      <c r="DA174" s="5"/>
      <c r="DB174" s="5"/>
      <c r="DC174" s="5"/>
      <c r="DP174" s="5"/>
      <c r="DQ174" s="5"/>
      <c r="DR174" s="5"/>
      <c r="EE174" s="5"/>
      <c r="EF174" s="5"/>
      <c r="EG174" s="5"/>
    </row>
    <row r="175" spans="15:137" ht="14.25">
      <c r="O175" s="5"/>
      <c r="P175" s="5"/>
      <c r="Q175" s="5"/>
      <c r="AD175" s="5"/>
      <c r="AE175" s="5"/>
      <c r="AF175" s="5"/>
      <c r="AS175" s="5"/>
      <c r="AT175" s="5"/>
      <c r="AU175" s="5"/>
      <c r="BH175" s="5"/>
      <c r="BI175" s="5"/>
      <c r="BJ175" s="5"/>
      <c r="BW175" s="5"/>
      <c r="BX175" s="5"/>
      <c r="BY175" s="5"/>
      <c r="CL175" s="5"/>
      <c r="CM175" s="5"/>
      <c r="CN175" s="5"/>
      <c r="DA175" s="5"/>
      <c r="DB175" s="5"/>
      <c r="DC175" s="5"/>
      <c r="DP175" s="5"/>
      <c r="DQ175" s="5"/>
      <c r="DR175" s="5"/>
      <c r="EE175" s="5"/>
      <c r="EF175" s="5"/>
      <c r="EG175" s="5"/>
    </row>
    <row r="176" spans="15:137" ht="14.25">
      <c r="O176" s="5"/>
      <c r="P176" s="5"/>
      <c r="Q176" s="5"/>
      <c r="AD176" s="5"/>
      <c r="AE176" s="5"/>
      <c r="AF176" s="5"/>
      <c r="AS176" s="5"/>
      <c r="AT176" s="5"/>
      <c r="AU176" s="5"/>
      <c r="BH176" s="5"/>
      <c r="BI176" s="5"/>
      <c r="BJ176" s="5"/>
      <c r="BW176" s="5"/>
      <c r="BX176" s="5"/>
      <c r="BY176" s="5"/>
      <c r="CL176" s="5"/>
      <c r="CM176" s="5"/>
      <c r="CN176" s="5"/>
      <c r="DA176" s="5"/>
      <c r="DB176" s="5"/>
      <c r="DC176" s="5"/>
      <c r="DP176" s="5"/>
      <c r="DQ176" s="5"/>
      <c r="DR176" s="5"/>
      <c r="EE176" s="5"/>
      <c r="EF176" s="5"/>
      <c r="EG176" s="5"/>
    </row>
    <row r="177" spans="15:137" ht="14.25">
      <c r="O177" s="5"/>
      <c r="P177" s="5"/>
      <c r="Q177" s="5"/>
      <c r="AD177" s="5"/>
      <c r="AE177" s="5"/>
      <c r="AF177" s="5"/>
      <c r="AS177" s="5"/>
      <c r="AT177" s="5"/>
      <c r="AU177" s="5"/>
      <c r="BH177" s="5"/>
      <c r="BI177" s="5"/>
      <c r="BJ177" s="5"/>
      <c r="BW177" s="5"/>
      <c r="BX177" s="5"/>
      <c r="BY177" s="5"/>
      <c r="CL177" s="5"/>
      <c r="CM177" s="5"/>
      <c r="CN177" s="5"/>
      <c r="DA177" s="5"/>
      <c r="DB177" s="5"/>
      <c r="DC177" s="5"/>
      <c r="DP177" s="5"/>
      <c r="DQ177" s="5"/>
      <c r="DR177" s="5"/>
      <c r="EE177" s="5"/>
      <c r="EF177" s="5"/>
      <c r="EG177" s="5"/>
    </row>
    <row r="178" spans="15:137" ht="14.25">
      <c r="O178" s="5"/>
      <c r="P178" s="5"/>
      <c r="Q178" s="5"/>
      <c r="AD178" s="5"/>
      <c r="AE178" s="5"/>
      <c r="AF178" s="5"/>
      <c r="AS178" s="5"/>
      <c r="AT178" s="5"/>
      <c r="AU178" s="5"/>
      <c r="BH178" s="5"/>
      <c r="BI178" s="5"/>
      <c r="BJ178" s="5"/>
      <c r="BW178" s="5"/>
      <c r="BX178" s="5"/>
      <c r="BY178" s="5"/>
      <c r="CL178" s="5"/>
      <c r="CM178" s="5"/>
      <c r="CN178" s="5"/>
      <c r="DA178" s="5"/>
      <c r="DB178" s="5"/>
      <c r="DC178" s="5"/>
      <c r="DP178" s="5"/>
      <c r="DQ178" s="5"/>
      <c r="DR178" s="5"/>
      <c r="EE178" s="5"/>
      <c r="EF178" s="5"/>
      <c r="EG178" s="5"/>
    </row>
    <row r="179" spans="15:137" ht="14.25">
      <c r="O179" s="5"/>
      <c r="P179" s="5"/>
      <c r="Q179" s="5"/>
      <c r="AD179" s="5"/>
      <c r="AE179" s="5"/>
      <c r="AF179" s="5"/>
      <c r="AS179" s="5"/>
      <c r="AT179" s="5"/>
      <c r="AU179" s="5"/>
      <c r="BH179" s="5"/>
      <c r="BI179" s="5"/>
      <c r="BJ179" s="5"/>
      <c r="BW179" s="5"/>
      <c r="BX179" s="5"/>
      <c r="BY179" s="5"/>
      <c r="CL179" s="5"/>
      <c r="CM179" s="5"/>
      <c r="CN179" s="5"/>
      <c r="DA179" s="5"/>
      <c r="DB179" s="5"/>
      <c r="DC179" s="5"/>
      <c r="DP179" s="5"/>
      <c r="DQ179" s="5"/>
      <c r="DR179" s="5"/>
      <c r="EE179" s="5"/>
      <c r="EF179" s="5"/>
      <c r="EG179" s="5"/>
    </row>
    <row r="180" spans="15:137" ht="14.25">
      <c r="O180" s="5"/>
      <c r="P180" s="5"/>
      <c r="Q180" s="5"/>
      <c r="AD180" s="5"/>
      <c r="AE180" s="5"/>
      <c r="AF180" s="5"/>
      <c r="AS180" s="5"/>
      <c r="AT180" s="5"/>
      <c r="AU180" s="5"/>
      <c r="BH180" s="5"/>
      <c r="BI180" s="5"/>
      <c r="BJ180" s="5"/>
      <c r="BW180" s="5"/>
      <c r="BX180" s="5"/>
      <c r="BY180" s="5"/>
      <c r="CL180" s="5"/>
      <c r="CM180" s="5"/>
      <c r="CN180" s="5"/>
      <c r="DA180" s="5"/>
      <c r="DB180" s="5"/>
      <c r="DC180" s="5"/>
      <c r="DP180" s="5"/>
      <c r="DQ180" s="5"/>
      <c r="DR180" s="5"/>
      <c r="EE180" s="5"/>
      <c r="EF180" s="5"/>
      <c r="EG180" s="5"/>
    </row>
    <row r="181" spans="15:137" ht="14.25">
      <c r="O181" s="5"/>
      <c r="P181" s="5"/>
      <c r="Q181" s="5"/>
      <c r="AD181" s="5"/>
      <c r="AE181" s="5"/>
      <c r="AF181" s="5"/>
      <c r="AS181" s="5"/>
      <c r="AT181" s="5"/>
      <c r="AU181" s="5"/>
      <c r="BH181" s="5"/>
      <c r="BI181" s="5"/>
      <c r="BJ181" s="5"/>
      <c r="BW181" s="5"/>
      <c r="BX181" s="5"/>
      <c r="BY181" s="5"/>
      <c r="CL181" s="5"/>
      <c r="CM181" s="5"/>
      <c r="CN181" s="5"/>
      <c r="DA181" s="5"/>
      <c r="DB181" s="5"/>
      <c r="DC181" s="5"/>
      <c r="DP181" s="5"/>
      <c r="DQ181" s="5"/>
      <c r="DR181" s="5"/>
      <c r="EE181" s="5"/>
      <c r="EF181" s="5"/>
      <c r="EG181" s="5"/>
    </row>
    <row r="182" spans="15:137" ht="14.25">
      <c r="O182" s="5"/>
      <c r="P182" s="5"/>
      <c r="Q182" s="5"/>
      <c r="AD182" s="5"/>
      <c r="AE182" s="5"/>
      <c r="AF182" s="5"/>
      <c r="AS182" s="5"/>
      <c r="AT182" s="5"/>
      <c r="AU182" s="5"/>
      <c r="BH182" s="5"/>
      <c r="BI182" s="5"/>
      <c r="BJ182" s="5"/>
      <c r="BW182" s="5"/>
      <c r="BX182" s="5"/>
      <c r="BY182" s="5"/>
      <c r="CL182" s="5"/>
      <c r="CM182" s="5"/>
      <c r="CN182" s="5"/>
      <c r="DA182" s="5"/>
      <c r="DB182" s="5"/>
      <c r="DC182" s="5"/>
      <c r="DP182" s="5"/>
      <c r="DQ182" s="5"/>
      <c r="DR182" s="5"/>
      <c r="EE182" s="5"/>
      <c r="EF182" s="5"/>
      <c r="EG182" s="5"/>
    </row>
    <row r="183" spans="15:137" ht="14.25">
      <c r="O183" s="5"/>
      <c r="P183" s="5"/>
      <c r="Q183" s="5"/>
      <c r="AD183" s="5"/>
      <c r="AE183" s="5"/>
      <c r="AF183" s="5"/>
      <c r="AS183" s="5"/>
      <c r="AT183" s="5"/>
      <c r="AU183" s="5"/>
      <c r="BH183" s="5"/>
      <c r="BI183" s="5"/>
      <c r="BJ183" s="5"/>
      <c r="BW183" s="5"/>
      <c r="BX183" s="5"/>
      <c r="BY183" s="5"/>
      <c r="CL183" s="5"/>
      <c r="CM183" s="5"/>
      <c r="CN183" s="5"/>
      <c r="DA183" s="5"/>
      <c r="DB183" s="5"/>
      <c r="DC183" s="5"/>
      <c r="DP183" s="5"/>
      <c r="DQ183" s="5"/>
      <c r="DR183" s="5"/>
      <c r="EE183" s="5"/>
      <c r="EF183" s="5"/>
      <c r="EG183" s="5"/>
    </row>
    <row r="184" spans="15:137" ht="14.25">
      <c r="O184" s="5"/>
      <c r="P184" s="5"/>
      <c r="Q184" s="5"/>
      <c r="AD184" s="5"/>
      <c r="AE184" s="5"/>
      <c r="AF184" s="5"/>
      <c r="AS184" s="5"/>
      <c r="AT184" s="5"/>
      <c r="AU184" s="5"/>
      <c r="BH184" s="5"/>
      <c r="BI184" s="5"/>
      <c r="BJ184" s="5"/>
      <c r="BW184" s="5"/>
      <c r="BX184" s="5"/>
      <c r="BY184" s="5"/>
      <c r="CL184" s="5"/>
      <c r="CM184" s="5"/>
      <c r="CN184" s="5"/>
      <c r="DA184" s="5"/>
      <c r="DB184" s="5"/>
      <c r="DC184" s="5"/>
      <c r="DP184" s="5"/>
      <c r="DQ184" s="5"/>
      <c r="DR184" s="5"/>
      <c r="EE184" s="5"/>
      <c r="EF184" s="5"/>
      <c r="EG184" s="5"/>
    </row>
    <row r="185" spans="15:137" ht="14.25">
      <c r="O185" s="5"/>
      <c r="P185" s="5"/>
      <c r="Q185" s="5"/>
      <c r="AD185" s="5"/>
      <c r="AE185" s="5"/>
      <c r="AF185" s="5"/>
      <c r="AS185" s="5"/>
      <c r="AT185" s="5"/>
      <c r="AU185" s="5"/>
      <c r="BH185" s="5"/>
      <c r="BI185" s="5"/>
      <c r="BJ185" s="5"/>
      <c r="BW185" s="5"/>
      <c r="BX185" s="5"/>
      <c r="BY185" s="5"/>
      <c r="CL185" s="5"/>
      <c r="CM185" s="5"/>
      <c r="CN185" s="5"/>
      <c r="DA185" s="5"/>
      <c r="DB185" s="5"/>
      <c r="DC185" s="5"/>
      <c r="DP185" s="5"/>
      <c r="DQ185" s="5"/>
      <c r="DR185" s="5"/>
      <c r="EE185" s="5"/>
      <c r="EF185" s="5"/>
      <c r="EG185" s="5"/>
    </row>
    <row r="186" spans="15:137" ht="14.25">
      <c r="O186" s="5"/>
      <c r="P186" s="5"/>
      <c r="Q186" s="5"/>
      <c r="AD186" s="5"/>
      <c r="AE186" s="5"/>
      <c r="AF186" s="5"/>
      <c r="AS186" s="5"/>
      <c r="AT186" s="5"/>
      <c r="AU186" s="5"/>
      <c r="BH186" s="5"/>
      <c r="BI186" s="5"/>
      <c r="BJ186" s="5"/>
      <c r="BW186" s="5"/>
      <c r="BX186" s="5"/>
      <c r="BY186" s="5"/>
      <c r="CL186" s="5"/>
      <c r="CM186" s="5"/>
      <c r="CN186" s="5"/>
      <c r="DA186" s="5"/>
      <c r="DB186" s="5"/>
      <c r="DC186" s="5"/>
      <c r="DP186" s="5"/>
      <c r="DQ186" s="5"/>
      <c r="DR186" s="5"/>
      <c r="EE186" s="5"/>
      <c r="EF186" s="5"/>
      <c r="EG186" s="5"/>
    </row>
    <row r="187" spans="15:137" ht="14.25">
      <c r="O187" s="5"/>
      <c r="P187" s="5"/>
      <c r="Q187" s="5"/>
      <c r="AD187" s="5"/>
      <c r="AE187" s="5"/>
      <c r="AF187" s="5"/>
      <c r="AS187" s="5"/>
      <c r="AT187" s="5"/>
      <c r="AU187" s="5"/>
      <c r="BH187" s="5"/>
      <c r="BI187" s="5"/>
      <c r="BJ187" s="5"/>
      <c r="BW187" s="5"/>
      <c r="BX187" s="5"/>
      <c r="BY187" s="5"/>
      <c r="CL187" s="5"/>
      <c r="CM187" s="5"/>
      <c r="CN187" s="5"/>
      <c r="DA187" s="5"/>
      <c r="DB187" s="5"/>
      <c r="DC187" s="5"/>
      <c r="DP187" s="5"/>
      <c r="DQ187" s="5"/>
      <c r="DR187" s="5"/>
      <c r="EE187" s="5"/>
      <c r="EF187" s="5"/>
      <c r="EG187" s="5"/>
    </row>
    <row r="188" spans="15:137" ht="14.25">
      <c r="O188" s="5"/>
      <c r="P188" s="5"/>
      <c r="Q188" s="5"/>
      <c r="AD188" s="5"/>
      <c r="AE188" s="5"/>
      <c r="AF188" s="5"/>
      <c r="AS188" s="5"/>
      <c r="AT188" s="5"/>
      <c r="AU188" s="5"/>
      <c r="BH188" s="5"/>
      <c r="BI188" s="5"/>
      <c r="BJ188" s="5"/>
      <c r="BW188" s="5"/>
      <c r="BX188" s="5"/>
      <c r="BY188" s="5"/>
      <c r="CL188" s="5"/>
      <c r="CM188" s="5"/>
      <c r="CN188" s="5"/>
      <c r="DA188" s="5"/>
      <c r="DB188" s="5"/>
      <c r="DC188" s="5"/>
      <c r="DP188" s="5"/>
      <c r="DQ188" s="5"/>
      <c r="DR188" s="5"/>
      <c r="EE188" s="5"/>
      <c r="EF188" s="5"/>
      <c r="EG188" s="5"/>
    </row>
    <row r="189" spans="15:137" ht="14.25">
      <c r="O189" s="5"/>
      <c r="P189" s="5"/>
      <c r="Q189" s="5"/>
      <c r="AD189" s="5"/>
      <c r="AE189" s="5"/>
      <c r="AF189" s="5"/>
      <c r="AS189" s="5"/>
      <c r="AT189" s="5"/>
      <c r="AU189" s="5"/>
      <c r="BH189" s="5"/>
      <c r="BI189" s="5"/>
      <c r="BJ189" s="5"/>
      <c r="BW189" s="5"/>
      <c r="BX189" s="5"/>
      <c r="BY189" s="5"/>
      <c r="CL189" s="5"/>
      <c r="CM189" s="5"/>
      <c r="CN189" s="5"/>
      <c r="DA189" s="5"/>
      <c r="DB189" s="5"/>
      <c r="DC189" s="5"/>
      <c r="DP189" s="5"/>
      <c r="DQ189" s="5"/>
      <c r="DR189" s="5"/>
      <c r="EE189" s="5"/>
      <c r="EF189" s="5"/>
      <c r="EG189" s="5"/>
    </row>
    <row r="190" spans="15:137" ht="14.25">
      <c r="O190" s="5"/>
      <c r="P190" s="5"/>
      <c r="Q190" s="5"/>
      <c r="AD190" s="5"/>
      <c r="AE190" s="5"/>
      <c r="AF190" s="5"/>
      <c r="AS190" s="5"/>
      <c r="AT190" s="5"/>
      <c r="AU190" s="5"/>
      <c r="BH190" s="5"/>
      <c r="BI190" s="5"/>
      <c r="BJ190" s="5"/>
      <c r="BW190" s="5"/>
      <c r="BX190" s="5"/>
      <c r="BY190" s="5"/>
      <c r="CL190" s="5"/>
      <c r="CM190" s="5"/>
      <c r="CN190" s="5"/>
      <c r="DA190" s="5"/>
      <c r="DB190" s="5"/>
      <c r="DC190" s="5"/>
      <c r="DP190" s="5"/>
      <c r="DQ190" s="5"/>
      <c r="DR190" s="5"/>
      <c r="EE190" s="5"/>
      <c r="EF190" s="5"/>
      <c r="EG190" s="5"/>
    </row>
    <row r="191" spans="15:137" ht="14.25">
      <c r="O191" s="5"/>
      <c r="P191" s="5"/>
      <c r="Q191" s="5"/>
      <c r="AD191" s="5"/>
      <c r="AE191" s="5"/>
      <c r="AF191" s="5"/>
      <c r="AS191" s="5"/>
      <c r="AT191" s="5"/>
      <c r="AU191" s="5"/>
      <c r="BH191" s="5"/>
      <c r="BI191" s="5"/>
      <c r="BJ191" s="5"/>
      <c r="BW191" s="5"/>
      <c r="BX191" s="5"/>
      <c r="BY191" s="5"/>
      <c r="CL191" s="5"/>
      <c r="CM191" s="5"/>
      <c r="CN191" s="5"/>
      <c r="DA191" s="5"/>
      <c r="DB191" s="5"/>
      <c r="DC191" s="5"/>
      <c r="DP191" s="5"/>
      <c r="DQ191" s="5"/>
      <c r="DR191" s="5"/>
      <c r="EE191" s="5"/>
      <c r="EF191" s="5"/>
      <c r="EG191" s="5"/>
    </row>
    <row r="192" spans="15:137" ht="14.25">
      <c r="O192" s="5"/>
      <c r="P192" s="5"/>
      <c r="Q192" s="5"/>
      <c r="AD192" s="5"/>
      <c r="AE192" s="5"/>
      <c r="AF192" s="5"/>
      <c r="AS192" s="5"/>
      <c r="AT192" s="5"/>
      <c r="AU192" s="5"/>
      <c r="BH192" s="5"/>
      <c r="BI192" s="5"/>
      <c r="BJ192" s="5"/>
      <c r="BW192" s="5"/>
      <c r="BX192" s="5"/>
      <c r="BY192" s="5"/>
      <c r="CL192" s="5"/>
      <c r="CM192" s="5"/>
      <c r="CN192" s="5"/>
      <c r="DA192" s="5"/>
      <c r="DB192" s="5"/>
      <c r="DC192" s="5"/>
      <c r="DP192" s="5"/>
      <c r="DQ192" s="5"/>
      <c r="DR192" s="5"/>
      <c r="EE192" s="5"/>
      <c r="EF192" s="5"/>
      <c r="EG192" s="5"/>
    </row>
    <row r="193" spans="15:137" ht="14.25">
      <c r="O193" s="5"/>
      <c r="P193" s="5"/>
      <c r="Q193" s="5"/>
      <c r="AD193" s="5"/>
      <c r="AE193" s="5"/>
      <c r="AF193" s="5"/>
      <c r="AS193" s="5"/>
      <c r="AT193" s="5"/>
      <c r="AU193" s="5"/>
      <c r="BH193" s="5"/>
      <c r="BI193" s="5"/>
      <c r="BJ193" s="5"/>
      <c r="BW193" s="5"/>
      <c r="BX193" s="5"/>
      <c r="BY193" s="5"/>
      <c r="CL193" s="5"/>
      <c r="CM193" s="5"/>
      <c r="CN193" s="5"/>
      <c r="DA193" s="5"/>
      <c r="DB193" s="5"/>
      <c r="DC193" s="5"/>
      <c r="DP193" s="5"/>
      <c r="DQ193" s="5"/>
      <c r="DR193" s="5"/>
      <c r="EE193" s="5"/>
      <c r="EF193" s="5"/>
      <c r="EG193" s="5"/>
    </row>
    <row r="194" spans="15:137" ht="14.25">
      <c r="O194" s="5"/>
      <c r="P194" s="5"/>
      <c r="Q194" s="5"/>
      <c r="AD194" s="5"/>
      <c r="AE194" s="5"/>
      <c r="AF194" s="5"/>
      <c r="AS194" s="5"/>
      <c r="AT194" s="5"/>
      <c r="AU194" s="5"/>
      <c r="BH194" s="5"/>
      <c r="BI194" s="5"/>
      <c r="BJ194" s="5"/>
      <c r="BW194" s="5"/>
      <c r="BX194" s="5"/>
      <c r="BY194" s="5"/>
      <c r="CL194" s="5"/>
      <c r="CM194" s="5"/>
      <c r="CN194" s="5"/>
      <c r="DA194" s="5"/>
      <c r="DB194" s="5"/>
      <c r="DC194" s="5"/>
      <c r="DP194" s="5"/>
      <c r="DQ194" s="5"/>
      <c r="DR194" s="5"/>
      <c r="EE194" s="5"/>
      <c r="EF194" s="5"/>
      <c r="EG194" s="5"/>
    </row>
    <row r="195" spans="15:137" ht="14.25">
      <c r="O195" s="5"/>
      <c r="P195" s="5"/>
      <c r="Q195" s="5"/>
      <c r="AD195" s="5"/>
      <c r="AE195" s="5"/>
      <c r="AF195" s="5"/>
      <c r="AS195" s="5"/>
      <c r="AT195" s="5"/>
      <c r="AU195" s="5"/>
      <c r="BH195" s="5"/>
      <c r="BI195" s="5"/>
      <c r="BJ195" s="5"/>
      <c r="BW195" s="5"/>
      <c r="BX195" s="5"/>
      <c r="BY195" s="5"/>
      <c r="CL195" s="5"/>
      <c r="CM195" s="5"/>
      <c r="CN195" s="5"/>
      <c r="DA195" s="5"/>
      <c r="DB195" s="5"/>
      <c r="DC195" s="5"/>
      <c r="DP195" s="5"/>
      <c r="DQ195" s="5"/>
      <c r="DR195" s="5"/>
      <c r="EE195" s="5"/>
      <c r="EF195" s="5"/>
      <c r="EG195" s="5"/>
    </row>
    <row r="196" spans="15:137" ht="14.25">
      <c r="O196" s="5"/>
      <c r="P196" s="5"/>
      <c r="Q196" s="5"/>
      <c r="AD196" s="5"/>
      <c r="AE196" s="5"/>
      <c r="AF196" s="5"/>
      <c r="AS196" s="5"/>
      <c r="AT196" s="5"/>
      <c r="AU196" s="5"/>
      <c r="BH196" s="5"/>
      <c r="BI196" s="5"/>
      <c r="BJ196" s="5"/>
      <c r="BW196" s="5"/>
      <c r="BX196" s="5"/>
      <c r="BY196" s="5"/>
      <c r="CL196" s="5"/>
      <c r="CM196" s="5"/>
      <c r="CN196" s="5"/>
      <c r="DA196" s="5"/>
      <c r="DB196" s="5"/>
      <c r="DC196" s="5"/>
      <c r="DP196" s="5"/>
      <c r="DQ196" s="5"/>
      <c r="DR196" s="5"/>
      <c r="EE196" s="5"/>
      <c r="EF196" s="5"/>
      <c r="EG196" s="5"/>
    </row>
    <row r="197" spans="15:137" ht="14.25">
      <c r="O197" s="5"/>
      <c r="P197" s="5"/>
      <c r="Q197" s="5"/>
      <c r="AD197" s="5"/>
      <c r="AE197" s="5"/>
      <c r="AF197" s="5"/>
      <c r="AS197" s="5"/>
      <c r="AT197" s="5"/>
      <c r="AU197" s="5"/>
      <c r="BH197" s="5"/>
      <c r="BI197" s="5"/>
      <c r="BJ197" s="5"/>
      <c r="BW197" s="5"/>
      <c r="BX197" s="5"/>
      <c r="BY197" s="5"/>
      <c r="CL197" s="5"/>
      <c r="CM197" s="5"/>
      <c r="CN197" s="5"/>
      <c r="DA197" s="5"/>
      <c r="DB197" s="5"/>
      <c r="DC197" s="5"/>
      <c r="DP197" s="5"/>
      <c r="DQ197" s="5"/>
      <c r="DR197" s="5"/>
      <c r="EE197" s="5"/>
      <c r="EF197" s="5"/>
      <c r="EG197" s="5"/>
    </row>
    <row r="198" spans="15:137" ht="14.25">
      <c r="O198" s="5"/>
      <c r="P198" s="5"/>
      <c r="Q198" s="5"/>
      <c r="AD198" s="5"/>
      <c r="AE198" s="5"/>
      <c r="AF198" s="5"/>
      <c r="AS198" s="5"/>
      <c r="AT198" s="5"/>
      <c r="AU198" s="5"/>
      <c r="BH198" s="5"/>
      <c r="BI198" s="5"/>
      <c r="BJ198" s="5"/>
      <c r="BW198" s="5"/>
      <c r="BX198" s="5"/>
      <c r="BY198" s="5"/>
      <c r="CL198" s="5"/>
      <c r="CM198" s="5"/>
      <c r="CN198" s="5"/>
      <c r="DA198" s="5"/>
      <c r="DB198" s="5"/>
      <c r="DC198" s="5"/>
      <c r="DP198" s="5"/>
      <c r="DQ198" s="5"/>
      <c r="DR198" s="5"/>
      <c r="EE198" s="5"/>
      <c r="EF198" s="5"/>
      <c r="EG198" s="5"/>
    </row>
    <row r="199" spans="15:137" ht="14.25">
      <c r="O199" s="5"/>
      <c r="P199" s="5"/>
      <c r="Q199" s="5"/>
      <c r="AD199" s="5"/>
      <c r="AE199" s="5"/>
      <c r="AF199" s="5"/>
      <c r="AS199" s="5"/>
      <c r="AT199" s="5"/>
      <c r="AU199" s="5"/>
      <c r="BH199" s="5"/>
      <c r="BI199" s="5"/>
      <c r="BJ199" s="5"/>
      <c r="BW199" s="5"/>
      <c r="BX199" s="5"/>
      <c r="BY199" s="5"/>
      <c r="CL199" s="5"/>
      <c r="CM199" s="5"/>
      <c r="CN199" s="5"/>
      <c r="DA199" s="5"/>
      <c r="DB199" s="5"/>
      <c r="DC199" s="5"/>
      <c r="DP199" s="5"/>
      <c r="DQ199" s="5"/>
      <c r="DR199" s="5"/>
      <c r="EE199" s="5"/>
      <c r="EF199" s="5"/>
      <c r="EG199" s="5"/>
    </row>
    <row r="200" spans="15:137" ht="14.25">
      <c r="O200" s="5"/>
      <c r="P200" s="5"/>
      <c r="Q200" s="5"/>
      <c r="AD200" s="5"/>
      <c r="AE200" s="5"/>
      <c r="AF200" s="5"/>
      <c r="AS200" s="5"/>
      <c r="AT200" s="5"/>
      <c r="AU200" s="5"/>
      <c r="BH200" s="5"/>
      <c r="BI200" s="5"/>
      <c r="BJ200" s="5"/>
      <c r="BW200" s="5"/>
      <c r="BX200" s="5"/>
      <c r="BY200" s="5"/>
      <c r="CL200" s="5"/>
      <c r="CM200" s="5"/>
      <c r="CN200" s="5"/>
      <c r="DA200" s="5"/>
      <c r="DB200" s="5"/>
      <c r="DC200" s="5"/>
      <c r="DP200" s="5"/>
      <c r="DQ200" s="5"/>
      <c r="DR200" s="5"/>
      <c r="EE200" s="5"/>
      <c r="EF200" s="5"/>
      <c r="EG200" s="5"/>
    </row>
    <row r="201" spans="15:137" ht="14.25">
      <c r="O201" s="5"/>
      <c r="P201" s="5"/>
      <c r="Q201" s="5"/>
      <c r="AD201" s="5"/>
      <c r="AE201" s="5"/>
      <c r="AF201" s="5"/>
      <c r="AS201" s="5"/>
      <c r="AT201" s="5"/>
      <c r="AU201" s="5"/>
      <c r="BH201" s="5"/>
      <c r="BI201" s="5"/>
      <c r="BJ201" s="5"/>
      <c r="BW201" s="5"/>
      <c r="BX201" s="5"/>
      <c r="BY201" s="5"/>
      <c r="CL201" s="5"/>
      <c r="CM201" s="5"/>
      <c r="CN201" s="5"/>
      <c r="DA201" s="5"/>
      <c r="DB201" s="5"/>
      <c r="DC201" s="5"/>
      <c r="DP201" s="5"/>
      <c r="DQ201" s="5"/>
      <c r="DR201" s="5"/>
      <c r="EE201" s="5"/>
      <c r="EF201" s="5"/>
      <c r="EG201" s="5"/>
    </row>
    <row r="202" spans="15:137" ht="14.25">
      <c r="O202" s="5"/>
      <c r="P202" s="5"/>
      <c r="Q202" s="5"/>
      <c r="AD202" s="5"/>
      <c r="AE202" s="5"/>
      <c r="AF202" s="5"/>
      <c r="AS202" s="5"/>
      <c r="AT202" s="5"/>
      <c r="AU202" s="5"/>
      <c r="BH202" s="5"/>
      <c r="BI202" s="5"/>
      <c r="BJ202" s="5"/>
      <c r="BW202" s="5"/>
      <c r="BX202" s="5"/>
      <c r="BY202" s="5"/>
      <c r="CL202" s="5"/>
      <c r="CM202" s="5"/>
      <c r="CN202" s="5"/>
      <c r="DA202" s="5"/>
      <c r="DB202" s="5"/>
      <c r="DC202" s="5"/>
      <c r="DP202" s="5"/>
      <c r="DQ202" s="5"/>
      <c r="DR202" s="5"/>
      <c r="EE202" s="5"/>
      <c r="EF202" s="5"/>
      <c r="EG202" s="5"/>
    </row>
    <row r="203" spans="15:137" ht="14.25">
      <c r="O203" s="5"/>
      <c r="P203" s="5"/>
      <c r="Q203" s="5"/>
      <c r="AD203" s="5"/>
      <c r="AE203" s="5"/>
      <c r="AF203" s="5"/>
      <c r="AS203" s="5"/>
      <c r="AT203" s="5"/>
      <c r="AU203" s="5"/>
      <c r="BH203" s="5"/>
      <c r="BI203" s="5"/>
      <c r="BJ203" s="5"/>
      <c r="BW203" s="5"/>
      <c r="BX203" s="5"/>
      <c r="BY203" s="5"/>
      <c r="CL203" s="5"/>
      <c r="CM203" s="5"/>
      <c r="CN203" s="5"/>
      <c r="DA203" s="5"/>
      <c r="DB203" s="5"/>
      <c r="DC203" s="5"/>
      <c r="DP203" s="5"/>
      <c r="DQ203" s="5"/>
      <c r="DR203" s="5"/>
      <c r="EE203" s="5"/>
      <c r="EF203" s="5"/>
      <c r="EG203" s="5"/>
    </row>
    <row r="204" spans="15:137" ht="14.25">
      <c r="O204" s="5"/>
      <c r="P204" s="5"/>
      <c r="Q204" s="5"/>
      <c r="AD204" s="5"/>
      <c r="AE204" s="5"/>
      <c r="AF204" s="5"/>
      <c r="AS204" s="5"/>
      <c r="AT204" s="5"/>
      <c r="AU204" s="5"/>
      <c r="BH204" s="5"/>
      <c r="BI204" s="5"/>
      <c r="BJ204" s="5"/>
      <c r="BW204" s="5"/>
      <c r="BX204" s="5"/>
      <c r="BY204" s="5"/>
      <c r="CL204" s="5"/>
      <c r="CM204" s="5"/>
      <c r="CN204" s="5"/>
      <c r="DA204" s="5"/>
      <c r="DB204" s="5"/>
      <c r="DC204" s="5"/>
      <c r="DP204" s="5"/>
      <c r="DQ204" s="5"/>
      <c r="DR204" s="5"/>
      <c r="EE204" s="5"/>
      <c r="EF204" s="5"/>
      <c r="EG204" s="5"/>
    </row>
    <row r="205" spans="15:137" ht="14.25">
      <c r="O205" s="5"/>
      <c r="P205" s="5"/>
      <c r="Q205" s="5"/>
      <c r="AD205" s="5"/>
      <c r="AE205" s="5"/>
      <c r="AF205" s="5"/>
      <c r="AS205" s="5"/>
      <c r="AT205" s="5"/>
      <c r="AU205" s="5"/>
      <c r="BH205" s="5"/>
      <c r="BI205" s="5"/>
      <c r="BJ205" s="5"/>
      <c r="BW205" s="5"/>
      <c r="BX205" s="5"/>
      <c r="BY205" s="5"/>
      <c r="CL205" s="5"/>
      <c r="CM205" s="5"/>
      <c r="CN205" s="5"/>
      <c r="DA205" s="5"/>
      <c r="DB205" s="5"/>
      <c r="DC205" s="5"/>
      <c r="DP205" s="5"/>
      <c r="DQ205" s="5"/>
      <c r="DR205" s="5"/>
      <c r="EE205" s="5"/>
      <c r="EF205" s="5"/>
      <c r="EG205" s="5"/>
    </row>
    <row r="206" spans="15:137" ht="14.25">
      <c r="O206" s="5"/>
      <c r="P206" s="5"/>
      <c r="Q206" s="5"/>
      <c r="AD206" s="5"/>
      <c r="AE206" s="5"/>
      <c r="AF206" s="5"/>
      <c r="AS206" s="5"/>
      <c r="AT206" s="5"/>
      <c r="AU206" s="5"/>
      <c r="BH206" s="5"/>
      <c r="BI206" s="5"/>
      <c r="BJ206" s="5"/>
      <c r="BW206" s="5"/>
      <c r="BX206" s="5"/>
      <c r="BY206" s="5"/>
      <c r="CL206" s="5"/>
      <c r="CM206" s="5"/>
      <c r="CN206" s="5"/>
      <c r="DA206" s="5"/>
      <c r="DB206" s="5"/>
      <c r="DC206" s="5"/>
      <c r="DP206" s="5"/>
      <c r="DQ206" s="5"/>
      <c r="DR206" s="5"/>
      <c r="EE206" s="5"/>
      <c r="EF206" s="5"/>
      <c r="EG206" s="5"/>
    </row>
    <row r="207" spans="15:137" ht="14.25">
      <c r="O207" s="5"/>
      <c r="P207" s="5"/>
      <c r="Q207" s="5"/>
      <c r="AD207" s="5"/>
      <c r="AE207" s="5"/>
      <c r="AF207" s="5"/>
      <c r="AS207" s="5"/>
      <c r="AT207" s="5"/>
      <c r="AU207" s="5"/>
      <c r="BH207" s="5"/>
      <c r="BI207" s="5"/>
      <c r="BJ207" s="5"/>
      <c r="BW207" s="5"/>
      <c r="BX207" s="5"/>
      <c r="BY207" s="5"/>
      <c r="CL207" s="5"/>
      <c r="CM207" s="5"/>
      <c r="CN207" s="5"/>
      <c r="DA207" s="5"/>
      <c r="DB207" s="5"/>
      <c r="DC207" s="5"/>
      <c r="DP207" s="5"/>
      <c r="DQ207" s="5"/>
      <c r="DR207" s="5"/>
      <c r="EE207" s="5"/>
      <c r="EF207" s="5"/>
      <c r="EG207" s="5"/>
    </row>
    <row r="208" spans="15:137" ht="14.25">
      <c r="O208" s="5"/>
      <c r="P208" s="5"/>
      <c r="Q208" s="5"/>
      <c r="AD208" s="5"/>
      <c r="AE208" s="5"/>
      <c r="AF208" s="5"/>
      <c r="AS208" s="5"/>
      <c r="AT208" s="5"/>
      <c r="AU208" s="5"/>
      <c r="BH208" s="5"/>
      <c r="BI208" s="5"/>
      <c r="BJ208" s="5"/>
      <c r="BW208" s="5"/>
      <c r="BX208" s="5"/>
      <c r="BY208" s="5"/>
      <c r="CL208" s="5"/>
      <c r="CM208" s="5"/>
      <c r="CN208" s="5"/>
      <c r="DA208" s="5"/>
      <c r="DB208" s="5"/>
      <c r="DC208" s="5"/>
      <c r="DP208" s="5"/>
      <c r="DQ208" s="5"/>
      <c r="DR208" s="5"/>
      <c r="EE208" s="5"/>
      <c r="EF208" s="5"/>
      <c r="EG208" s="5"/>
    </row>
    <row r="209" spans="15:137" ht="14.25">
      <c r="O209" s="5"/>
      <c r="P209" s="5"/>
      <c r="Q209" s="5"/>
      <c r="AD209" s="5"/>
      <c r="AE209" s="5"/>
      <c r="AF209" s="5"/>
      <c r="AS209" s="5"/>
      <c r="AT209" s="5"/>
      <c r="AU209" s="5"/>
      <c r="BH209" s="5"/>
      <c r="BI209" s="5"/>
      <c r="BJ209" s="5"/>
      <c r="BW209" s="5"/>
      <c r="BX209" s="5"/>
      <c r="BY209" s="5"/>
      <c r="CL209" s="5"/>
      <c r="CM209" s="5"/>
      <c r="CN209" s="5"/>
      <c r="DA209" s="5"/>
      <c r="DB209" s="5"/>
      <c r="DC209" s="5"/>
      <c r="DP209" s="5"/>
      <c r="DQ209" s="5"/>
      <c r="DR209" s="5"/>
      <c r="EE209" s="5"/>
      <c r="EF209" s="5"/>
      <c r="EG209" s="5"/>
    </row>
  </sheetData>
  <sheetProtection/>
  <protectedRanges>
    <protectedRange sqref="C10:D10" name="Range1"/>
    <protectedRange sqref="C15:D15" name="Range1_1_2"/>
    <protectedRange sqref="C12:D12" name="Range1_1_4_2"/>
    <protectedRange sqref="C22:D22" name="Range1_1_6"/>
    <protectedRange sqref="C37:D37" name="Range1_1_7"/>
    <protectedRange sqref="C13:D13" name="Range1_1"/>
    <protectedRange sqref="C28:D28" name="Range1_1_3_1"/>
  </protectedRanges>
  <mergeCells count="129">
    <mergeCell ref="DS2:EG2"/>
    <mergeCell ref="EH3:EJ5"/>
    <mergeCell ref="FL3:FN5"/>
    <mergeCell ref="FO3:FT4"/>
    <mergeCell ref="EQ5:ES5"/>
    <mergeCell ref="FC5:FE5"/>
    <mergeCell ref="FF5:FH5"/>
    <mergeCell ref="FI5:FK5"/>
    <mergeCell ref="FR5:FT5"/>
    <mergeCell ref="EZ5:FB5"/>
    <mergeCell ref="FL8:FZ8"/>
    <mergeCell ref="EW8:FK8"/>
    <mergeCell ref="EH8:EV8"/>
    <mergeCell ref="FL2:FZ2"/>
    <mergeCell ref="EW2:FK2"/>
    <mergeCell ref="FU3:FZ4"/>
    <mergeCell ref="FU5:FW5"/>
    <mergeCell ref="FX5:FZ5"/>
    <mergeCell ref="EB5:ED5"/>
    <mergeCell ref="EK5:EM5"/>
    <mergeCell ref="EN5:EP5"/>
    <mergeCell ref="EK3:EP4"/>
    <mergeCell ref="FO5:FQ5"/>
    <mergeCell ref="EQ3:EV4"/>
    <mergeCell ref="EW3:EY5"/>
    <mergeCell ref="EZ3:FE4"/>
    <mergeCell ref="FF3:FK4"/>
    <mergeCell ref="ET5:EV5"/>
    <mergeCell ref="CO1:DC1"/>
    <mergeCell ref="DD1:DR1"/>
    <mergeCell ref="DS1:EG1"/>
    <mergeCell ref="R1:AF1"/>
    <mergeCell ref="AG1:AU1"/>
    <mergeCell ref="AV1:BJ1"/>
    <mergeCell ref="BK1:BY1"/>
    <mergeCell ref="BZ1:CN1"/>
    <mergeCell ref="C2:Q2"/>
    <mergeCell ref="AG2:AU2"/>
    <mergeCell ref="AV2:BJ2"/>
    <mergeCell ref="BK2:BY2"/>
    <mergeCell ref="BZ2:CN2"/>
    <mergeCell ref="F5:H5"/>
    <mergeCell ref="I5:K5"/>
    <mergeCell ref="L5:N5"/>
    <mergeCell ref="U5:W5"/>
    <mergeCell ref="R2:AF2"/>
    <mergeCell ref="CO2:DC2"/>
    <mergeCell ref="DD2:DR2"/>
    <mergeCell ref="AV4:AX5"/>
    <mergeCell ref="DS3:ED3"/>
    <mergeCell ref="EE3:EG5"/>
    <mergeCell ref="DA3:DC5"/>
    <mergeCell ref="DD3:DO3"/>
    <mergeCell ref="CO4:CQ5"/>
    <mergeCell ref="DG4:DO4"/>
    <mergeCell ref="CR5:CT5"/>
    <mergeCell ref="CU5:CW5"/>
    <mergeCell ref="CO3:CZ3"/>
    <mergeCell ref="DG5:DI5"/>
    <mergeCell ref="CR4:CZ4"/>
    <mergeCell ref="DM5:DO5"/>
    <mergeCell ref="DJ5:DL5"/>
    <mergeCell ref="A3:A6"/>
    <mergeCell ref="B3:B6"/>
    <mergeCell ref="C3:N3"/>
    <mergeCell ref="R3:AC3"/>
    <mergeCell ref="DD4:DF5"/>
    <mergeCell ref="AD3:AF5"/>
    <mergeCell ref="C4:E5"/>
    <mergeCell ref="R4:T5"/>
    <mergeCell ref="U4:AC4"/>
    <mergeCell ref="AA5:AC5"/>
    <mergeCell ref="AJ5:AL5"/>
    <mergeCell ref="AG4:AI5"/>
    <mergeCell ref="A8:B8"/>
    <mergeCell ref="C8:Q8"/>
    <mergeCell ref="R8:AF8"/>
    <mergeCell ref="AG8:AU8"/>
    <mergeCell ref="AP5:AR5"/>
    <mergeCell ref="X5:Z5"/>
    <mergeCell ref="F4:N4"/>
    <mergeCell ref="O3:Q5"/>
    <mergeCell ref="AS3:AU5"/>
    <mergeCell ref="AY4:BG4"/>
    <mergeCell ref="AY5:BA5"/>
    <mergeCell ref="BH3:BJ5"/>
    <mergeCell ref="BK3:BV3"/>
    <mergeCell ref="AV3:BG3"/>
    <mergeCell ref="BK4:BM5"/>
    <mergeCell ref="AJ4:AR4"/>
    <mergeCell ref="AM5:AO5"/>
    <mergeCell ref="CF5:CH5"/>
    <mergeCell ref="BW3:BY5"/>
    <mergeCell ref="BZ4:CB5"/>
    <mergeCell ref="BQ5:BS5"/>
    <mergeCell ref="BT5:BV5"/>
    <mergeCell ref="BZ3:CK3"/>
    <mergeCell ref="CC4:CK4"/>
    <mergeCell ref="AG3:AR3"/>
    <mergeCell ref="DY5:EA5"/>
    <mergeCell ref="DV4:ED4"/>
    <mergeCell ref="DV5:DX5"/>
    <mergeCell ref="DS8:EG8"/>
    <mergeCell ref="BN5:BP5"/>
    <mergeCell ref="BN4:BV4"/>
    <mergeCell ref="CI5:CK5"/>
    <mergeCell ref="CX5:CZ5"/>
    <mergeCell ref="CL3:CN5"/>
    <mergeCell ref="DS4:DU5"/>
    <mergeCell ref="BZ11:CN11"/>
    <mergeCell ref="CO8:DC8"/>
    <mergeCell ref="DD8:DR8"/>
    <mergeCell ref="BK8:BY8"/>
    <mergeCell ref="BZ8:CN8"/>
    <mergeCell ref="BB5:BD5"/>
    <mergeCell ref="BE5:BG5"/>
    <mergeCell ref="CC5:CE5"/>
    <mergeCell ref="DP3:DR5"/>
    <mergeCell ref="AV8:BJ8"/>
    <mergeCell ref="A43:B43"/>
    <mergeCell ref="A11:B11"/>
    <mergeCell ref="C11:Q11"/>
    <mergeCell ref="R11:AF11"/>
    <mergeCell ref="AG11:AU11"/>
    <mergeCell ref="DS11:EG11"/>
    <mergeCell ref="CO11:DC11"/>
    <mergeCell ref="DD11:DR11"/>
    <mergeCell ref="AV11:BJ11"/>
    <mergeCell ref="BK11:BY11"/>
  </mergeCells>
  <printOptions horizontalCentered="1"/>
  <pageMargins left="0" right="0" top="0" bottom="0" header="0.2362204724409449" footer="0.15748031496062992"/>
  <pageSetup firstPageNumber="1" useFirstPageNumber="1" orientation="landscape" paperSize="9" scale="80" r:id="rId1"/>
  <headerFooter alignWithMargins="0">
    <oddFooter>&amp;CXII-&amp;P</oddFooter>
  </headerFooter>
  <rowBreaks count="1" manualBreakCount="1">
    <brk id="26" max="241" man="1"/>
  </rowBreaks>
  <colBreaks count="11" manualBreakCount="11">
    <brk id="17" max="47" man="1"/>
    <brk id="32" max="47" man="1"/>
    <brk id="47" max="47" man="1"/>
    <brk id="62" max="47" man="1"/>
    <brk id="77" max="47" man="1"/>
    <brk id="92" max="47" man="1"/>
    <brk id="107" max="47" man="1"/>
    <brk id="122" max="47" man="1"/>
    <brk id="137" max="47" man="1"/>
    <brk id="152" max="47" man="1"/>
    <brk id="167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B93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140625" defaultRowHeight="12.75"/>
  <cols>
    <col min="1" max="1" width="4.28125" style="0" customWidth="1"/>
    <col min="2" max="2" width="24.421875" style="0" customWidth="1"/>
    <col min="3" max="20" width="8.7109375" style="0" customWidth="1"/>
    <col min="21" max="21" width="8.8515625" style="5" customWidth="1"/>
    <col min="22" max="22" width="8.140625" style="5" customWidth="1"/>
    <col min="23" max="23" width="8.8515625" style="5" customWidth="1"/>
    <col min="24" max="24" width="8.140625" style="5" customWidth="1"/>
    <col min="25" max="25" width="6.8515625" style="5" customWidth="1"/>
    <col min="26" max="27" width="8.140625" style="5" customWidth="1"/>
    <col min="28" max="28" width="7.00390625" style="5" customWidth="1"/>
    <col min="29" max="29" width="8.140625" style="5" customWidth="1"/>
    <col min="30" max="35" width="6.8515625" style="5" customWidth="1"/>
    <col min="36" max="36" width="8.8515625" style="5" customWidth="1"/>
    <col min="37" max="37" width="8.140625" style="5" customWidth="1"/>
    <col min="38" max="38" width="8.8515625" style="5" customWidth="1"/>
    <col min="39" max="39" width="8.140625" style="5" customWidth="1"/>
    <col min="40" max="40" width="6.8515625" style="5" customWidth="1"/>
    <col min="41" max="42" width="8.140625" style="5" customWidth="1"/>
    <col min="43" max="43" width="7.00390625" style="5" customWidth="1"/>
    <col min="44" max="44" width="8.140625" style="5" customWidth="1"/>
    <col min="45" max="50" width="6.8515625" style="5" customWidth="1"/>
    <col min="51" max="51" width="8.8515625" style="5" customWidth="1"/>
    <col min="52" max="52" width="8.140625" style="5" customWidth="1"/>
    <col min="53" max="53" width="8.8515625" style="5" customWidth="1"/>
    <col min="54" max="54" width="8.140625" style="5" customWidth="1"/>
    <col min="55" max="55" width="6.8515625" style="5" customWidth="1"/>
    <col min="56" max="57" width="8.140625" style="5" customWidth="1"/>
    <col min="58" max="58" width="7.00390625" style="5" customWidth="1"/>
    <col min="59" max="59" width="8.140625" style="5" customWidth="1"/>
    <col min="60" max="65" width="6.8515625" style="5" customWidth="1"/>
    <col min="66" max="66" width="8.8515625" style="5" hidden="1" customWidth="1"/>
    <col min="67" max="67" width="8.140625" style="5" hidden="1" customWidth="1"/>
    <col min="68" max="68" width="8.8515625" style="5" hidden="1" customWidth="1"/>
    <col min="69" max="69" width="8.140625" style="5" hidden="1" customWidth="1"/>
    <col min="70" max="70" width="6.8515625" style="5" hidden="1" customWidth="1"/>
    <col min="71" max="72" width="8.140625" style="5" hidden="1" customWidth="1"/>
    <col min="73" max="73" width="7.00390625" style="5" hidden="1" customWidth="1"/>
    <col min="74" max="74" width="8.140625" style="5" hidden="1" customWidth="1"/>
    <col min="75" max="80" width="6.8515625" style="5" hidden="1" customWidth="1"/>
  </cols>
  <sheetData>
    <row r="1" spans="1:80" ht="23.25" customHeight="1">
      <c r="A1" s="44"/>
      <c r="B1" s="44"/>
      <c r="C1" s="260" t="s">
        <v>34</v>
      </c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45" t="s">
        <v>34</v>
      </c>
      <c r="V1" s="45"/>
      <c r="W1" s="45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5"/>
      <c r="AJ1" s="45" t="s">
        <v>34</v>
      </c>
      <c r="AK1" s="45"/>
      <c r="AL1" s="45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5"/>
      <c r="AY1" s="45" t="s">
        <v>34</v>
      </c>
      <c r="AZ1" s="45"/>
      <c r="BA1" s="45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5"/>
      <c r="BN1" s="45" t="s">
        <v>34</v>
      </c>
      <c r="BO1" s="45"/>
      <c r="BP1" s="45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5"/>
    </row>
    <row r="2" spans="1:80" s="1" customFormat="1" ht="30" customHeight="1">
      <c r="A2" s="47"/>
      <c r="B2" s="47"/>
      <c r="C2" s="261" t="s">
        <v>90</v>
      </c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48" t="s">
        <v>91</v>
      </c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8" t="s">
        <v>92</v>
      </c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8" t="s">
        <v>93</v>
      </c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8" t="s">
        <v>33</v>
      </c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</row>
    <row r="3" spans="1:80" s="153" customFormat="1" ht="19.5" customHeight="1">
      <c r="A3" s="245" t="s">
        <v>18</v>
      </c>
      <c r="B3" s="245" t="s">
        <v>0</v>
      </c>
      <c r="C3" s="249" t="s">
        <v>1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49" t="s">
        <v>1</v>
      </c>
      <c r="P3" s="250"/>
      <c r="Q3" s="250"/>
      <c r="R3" s="250"/>
      <c r="S3" s="250"/>
      <c r="T3" s="250"/>
      <c r="U3" s="251" t="s">
        <v>29</v>
      </c>
      <c r="V3" s="252"/>
      <c r="W3" s="253"/>
      <c r="X3" s="251" t="s">
        <v>30</v>
      </c>
      <c r="Y3" s="252"/>
      <c r="Z3" s="252"/>
      <c r="AA3" s="252"/>
      <c r="AB3" s="252"/>
      <c r="AC3" s="253"/>
      <c r="AD3" s="251" t="s">
        <v>28</v>
      </c>
      <c r="AE3" s="252"/>
      <c r="AF3" s="252"/>
      <c r="AG3" s="252"/>
      <c r="AH3" s="252"/>
      <c r="AI3" s="253"/>
      <c r="AJ3" s="251" t="s">
        <v>29</v>
      </c>
      <c r="AK3" s="252"/>
      <c r="AL3" s="253"/>
      <c r="AM3" s="251" t="s">
        <v>30</v>
      </c>
      <c r="AN3" s="252"/>
      <c r="AO3" s="252"/>
      <c r="AP3" s="252"/>
      <c r="AQ3" s="252"/>
      <c r="AR3" s="253"/>
      <c r="AS3" s="251" t="s">
        <v>28</v>
      </c>
      <c r="AT3" s="252"/>
      <c r="AU3" s="252"/>
      <c r="AV3" s="252"/>
      <c r="AW3" s="252"/>
      <c r="AX3" s="253"/>
      <c r="AY3" s="251" t="s">
        <v>29</v>
      </c>
      <c r="AZ3" s="252"/>
      <c r="BA3" s="253"/>
      <c r="BB3" s="251" t="s">
        <v>30</v>
      </c>
      <c r="BC3" s="252"/>
      <c r="BD3" s="252"/>
      <c r="BE3" s="252"/>
      <c r="BF3" s="252"/>
      <c r="BG3" s="253"/>
      <c r="BH3" s="251" t="s">
        <v>28</v>
      </c>
      <c r="BI3" s="252"/>
      <c r="BJ3" s="252"/>
      <c r="BK3" s="252"/>
      <c r="BL3" s="252"/>
      <c r="BM3" s="253"/>
      <c r="BN3" s="251" t="s">
        <v>29</v>
      </c>
      <c r="BO3" s="252"/>
      <c r="BP3" s="253"/>
      <c r="BQ3" s="251" t="s">
        <v>30</v>
      </c>
      <c r="BR3" s="252"/>
      <c r="BS3" s="252"/>
      <c r="BT3" s="252"/>
      <c r="BU3" s="252"/>
      <c r="BV3" s="253"/>
      <c r="BW3" s="251" t="s">
        <v>28</v>
      </c>
      <c r="BX3" s="252"/>
      <c r="BY3" s="252"/>
      <c r="BZ3" s="252"/>
      <c r="CA3" s="252"/>
      <c r="CB3" s="253"/>
    </row>
    <row r="4" spans="1:80" s="153" customFormat="1" ht="19.5" customHeight="1">
      <c r="A4" s="245"/>
      <c r="B4" s="245"/>
      <c r="C4" s="245" t="s">
        <v>24</v>
      </c>
      <c r="D4" s="245"/>
      <c r="E4" s="245"/>
      <c r="F4" s="245"/>
      <c r="G4" s="245"/>
      <c r="H4" s="245"/>
      <c r="I4" s="245" t="s">
        <v>25</v>
      </c>
      <c r="J4" s="245"/>
      <c r="K4" s="245"/>
      <c r="L4" s="245"/>
      <c r="M4" s="245"/>
      <c r="N4" s="245"/>
      <c r="O4" s="245" t="s">
        <v>26</v>
      </c>
      <c r="P4" s="245"/>
      <c r="Q4" s="245"/>
      <c r="R4" s="245"/>
      <c r="S4" s="245"/>
      <c r="T4" s="245"/>
      <c r="U4" s="254"/>
      <c r="V4" s="255"/>
      <c r="W4" s="256"/>
      <c r="X4" s="257"/>
      <c r="Y4" s="258"/>
      <c r="Z4" s="258"/>
      <c r="AA4" s="258"/>
      <c r="AB4" s="258"/>
      <c r="AC4" s="259"/>
      <c r="AD4" s="257"/>
      <c r="AE4" s="258"/>
      <c r="AF4" s="258"/>
      <c r="AG4" s="258"/>
      <c r="AH4" s="258"/>
      <c r="AI4" s="259"/>
      <c r="AJ4" s="254"/>
      <c r="AK4" s="255"/>
      <c r="AL4" s="256"/>
      <c r="AM4" s="257"/>
      <c r="AN4" s="258"/>
      <c r="AO4" s="258"/>
      <c r="AP4" s="258"/>
      <c r="AQ4" s="258"/>
      <c r="AR4" s="259"/>
      <c r="AS4" s="257"/>
      <c r="AT4" s="258"/>
      <c r="AU4" s="258"/>
      <c r="AV4" s="258"/>
      <c r="AW4" s="258"/>
      <c r="AX4" s="259"/>
      <c r="AY4" s="254"/>
      <c r="AZ4" s="255"/>
      <c r="BA4" s="256"/>
      <c r="BB4" s="257"/>
      <c r="BC4" s="258"/>
      <c r="BD4" s="258"/>
      <c r="BE4" s="258"/>
      <c r="BF4" s="258"/>
      <c r="BG4" s="259"/>
      <c r="BH4" s="257"/>
      <c r="BI4" s="258"/>
      <c r="BJ4" s="258"/>
      <c r="BK4" s="258"/>
      <c r="BL4" s="258"/>
      <c r="BM4" s="259"/>
      <c r="BN4" s="254"/>
      <c r="BO4" s="255"/>
      <c r="BP4" s="256"/>
      <c r="BQ4" s="257"/>
      <c r="BR4" s="258"/>
      <c r="BS4" s="258"/>
      <c r="BT4" s="258"/>
      <c r="BU4" s="258"/>
      <c r="BV4" s="259"/>
      <c r="BW4" s="257"/>
      <c r="BX4" s="258"/>
      <c r="BY4" s="258"/>
      <c r="BZ4" s="258"/>
      <c r="CA4" s="258"/>
      <c r="CB4" s="259"/>
    </row>
    <row r="5" spans="1:80" s="153" customFormat="1" ht="22.5" customHeight="1">
      <c r="A5" s="245"/>
      <c r="B5" s="245"/>
      <c r="C5" s="245" t="s">
        <v>2</v>
      </c>
      <c r="D5" s="245"/>
      <c r="E5" s="245"/>
      <c r="F5" s="245" t="s">
        <v>3</v>
      </c>
      <c r="G5" s="245"/>
      <c r="H5" s="245"/>
      <c r="I5" s="245" t="s">
        <v>2</v>
      </c>
      <c r="J5" s="245"/>
      <c r="K5" s="245"/>
      <c r="L5" s="245" t="s">
        <v>3</v>
      </c>
      <c r="M5" s="245"/>
      <c r="N5" s="245"/>
      <c r="O5" s="245" t="s">
        <v>2</v>
      </c>
      <c r="P5" s="245"/>
      <c r="Q5" s="245"/>
      <c r="R5" s="245" t="s">
        <v>3</v>
      </c>
      <c r="S5" s="245"/>
      <c r="T5" s="245"/>
      <c r="U5" s="257"/>
      <c r="V5" s="258"/>
      <c r="W5" s="259"/>
      <c r="X5" s="246" t="s">
        <v>31</v>
      </c>
      <c r="Y5" s="247"/>
      <c r="Z5" s="248"/>
      <c r="AA5" s="246" t="s">
        <v>32</v>
      </c>
      <c r="AB5" s="247"/>
      <c r="AC5" s="248"/>
      <c r="AD5" s="246" t="s">
        <v>31</v>
      </c>
      <c r="AE5" s="247"/>
      <c r="AF5" s="248"/>
      <c r="AG5" s="246" t="s">
        <v>32</v>
      </c>
      <c r="AH5" s="247"/>
      <c r="AI5" s="248"/>
      <c r="AJ5" s="257"/>
      <c r="AK5" s="258"/>
      <c r="AL5" s="259"/>
      <c r="AM5" s="246" t="s">
        <v>31</v>
      </c>
      <c r="AN5" s="247"/>
      <c r="AO5" s="248"/>
      <c r="AP5" s="246" t="s">
        <v>32</v>
      </c>
      <c r="AQ5" s="247"/>
      <c r="AR5" s="248"/>
      <c r="AS5" s="246" t="s">
        <v>31</v>
      </c>
      <c r="AT5" s="247"/>
      <c r="AU5" s="248"/>
      <c r="AV5" s="246" t="s">
        <v>32</v>
      </c>
      <c r="AW5" s="247"/>
      <c r="AX5" s="248"/>
      <c r="AY5" s="257"/>
      <c r="AZ5" s="258"/>
      <c r="BA5" s="259"/>
      <c r="BB5" s="246" t="s">
        <v>31</v>
      </c>
      <c r="BC5" s="247"/>
      <c r="BD5" s="248"/>
      <c r="BE5" s="246" t="s">
        <v>32</v>
      </c>
      <c r="BF5" s="247"/>
      <c r="BG5" s="248"/>
      <c r="BH5" s="246" t="s">
        <v>31</v>
      </c>
      <c r="BI5" s="247"/>
      <c r="BJ5" s="248"/>
      <c r="BK5" s="246" t="s">
        <v>32</v>
      </c>
      <c r="BL5" s="247"/>
      <c r="BM5" s="248"/>
      <c r="BN5" s="257"/>
      <c r="BO5" s="258"/>
      <c r="BP5" s="259"/>
      <c r="BQ5" s="246" t="s">
        <v>31</v>
      </c>
      <c r="BR5" s="247"/>
      <c r="BS5" s="248"/>
      <c r="BT5" s="246" t="s">
        <v>32</v>
      </c>
      <c r="BU5" s="247"/>
      <c r="BV5" s="248"/>
      <c r="BW5" s="246" t="s">
        <v>31</v>
      </c>
      <c r="BX5" s="247"/>
      <c r="BY5" s="248"/>
      <c r="BZ5" s="246" t="s">
        <v>32</v>
      </c>
      <c r="CA5" s="247"/>
      <c r="CB5" s="248"/>
    </row>
    <row r="6" spans="1:80" s="153" customFormat="1" ht="28.5" customHeight="1">
      <c r="A6" s="245"/>
      <c r="B6" s="245"/>
      <c r="C6" s="154" t="s">
        <v>5</v>
      </c>
      <c r="D6" s="154" t="s">
        <v>6</v>
      </c>
      <c r="E6" s="154" t="s">
        <v>7</v>
      </c>
      <c r="F6" s="154" t="s">
        <v>5</v>
      </c>
      <c r="G6" s="154" t="s">
        <v>6</v>
      </c>
      <c r="H6" s="154" t="s">
        <v>7</v>
      </c>
      <c r="I6" s="154" t="s">
        <v>5</v>
      </c>
      <c r="J6" s="154" t="s">
        <v>6</v>
      </c>
      <c r="K6" s="154" t="s">
        <v>7</v>
      </c>
      <c r="L6" s="154" t="s">
        <v>5</v>
      </c>
      <c r="M6" s="154" t="s">
        <v>6</v>
      </c>
      <c r="N6" s="154" t="s">
        <v>7</v>
      </c>
      <c r="O6" s="154" t="s">
        <v>5</v>
      </c>
      <c r="P6" s="154" t="s">
        <v>6</v>
      </c>
      <c r="Q6" s="154" t="s">
        <v>7</v>
      </c>
      <c r="R6" s="154" t="s">
        <v>5</v>
      </c>
      <c r="S6" s="154" t="s">
        <v>6</v>
      </c>
      <c r="T6" s="154" t="s">
        <v>7</v>
      </c>
      <c r="U6" s="155" t="s">
        <v>5</v>
      </c>
      <c r="V6" s="155" t="s">
        <v>6</v>
      </c>
      <c r="W6" s="155" t="s">
        <v>7</v>
      </c>
      <c r="X6" s="155" t="s">
        <v>5</v>
      </c>
      <c r="Y6" s="155" t="s">
        <v>6</v>
      </c>
      <c r="Z6" s="155" t="s">
        <v>7</v>
      </c>
      <c r="AA6" s="155" t="s">
        <v>5</v>
      </c>
      <c r="AB6" s="155" t="s">
        <v>6</v>
      </c>
      <c r="AC6" s="155" t="s">
        <v>7</v>
      </c>
      <c r="AD6" s="155" t="s">
        <v>5</v>
      </c>
      <c r="AE6" s="155" t="s">
        <v>6</v>
      </c>
      <c r="AF6" s="155" t="s">
        <v>7</v>
      </c>
      <c r="AG6" s="155" t="s">
        <v>5</v>
      </c>
      <c r="AH6" s="155" t="s">
        <v>6</v>
      </c>
      <c r="AI6" s="155" t="s">
        <v>7</v>
      </c>
      <c r="AJ6" s="155" t="s">
        <v>5</v>
      </c>
      <c r="AK6" s="155" t="s">
        <v>6</v>
      </c>
      <c r="AL6" s="155" t="s">
        <v>7</v>
      </c>
      <c r="AM6" s="155" t="s">
        <v>5</v>
      </c>
      <c r="AN6" s="155" t="s">
        <v>6</v>
      </c>
      <c r="AO6" s="155" t="s">
        <v>7</v>
      </c>
      <c r="AP6" s="155" t="s">
        <v>5</v>
      </c>
      <c r="AQ6" s="155" t="s">
        <v>6</v>
      </c>
      <c r="AR6" s="155" t="s">
        <v>7</v>
      </c>
      <c r="AS6" s="155" t="s">
        <v>5</v>
      </c>
      <c r="AT6" s="155" t="s">
        <v>6</v>
      </c>
      <c r="AU6" s="155" t="s">
        <v>7</v>
      </c>
      <c r="AV6" s="155" t="s">
        <v>5</v>
      </c>
      <c r="AW6" s="155" t="s">
        <v>6</v>
      </c>
      <c r="AX6" s="155" t="s">
        <v>7</v>
      </c>
      <c r="AY6" s="155" t="s">
        <v>5</v>
      </c>
      <c r="AZ6" s="155" t="s">
        <v>6</v>
      </c>
      <c r="BA6" s="155" t="s">
        <v>7</v>
      </c>
      <c r="BB6" s="155" t="s">
        <v>5</v>
      </c>
      <c r="BC6" s="155" t="s">
        <v>6</v>
      </c>
      <c r="BD6" s="155" t="s">
        <v>7</v>
      </c>
      <c r="BE6" s="155" t="s">
        <v>5</v>
      </c>
      <c r="BF6" s="155" t="s">
        <v>6</v>
      </c>
      <c r="BG6" s="155" t="s">
        <v>7</v>
      </c>
      <c r="BH6" s="155" t="s">
        <v>5</v>
      </c>
      <c r="BI6" s="155" t="s">
        <v>6</v>
      </c>
      <c r="BJ6" s="155" t="s">
        <v>7</v>
      </c>
      <c r="BK6" s="155" t="s">
        <v>5</v>
      </c>
      <c r="BL6" s="155" t="s">
        <v>6</v>
      </c>
      <c r="BM6" s="155" t="s">
        <v>7</v>
      </c>
      <c r="BN6" s="155" t="s">
        <v>5</v>
      </c>
      <c r="BO6" s="155" t="s">
        <v>6</v>
      </c>
      <c r="BP6" s="155" t="s">
        <v>7</v>
      </c>
      <c r="BQ6" s="155" t="s">
        <v>5</v>
      </c>
      <c r="BR6" s="155" t="s">
        <v>6</v>
      </c>
      <c r="BS6" s="155" t="s">
        <v>7</v>
      </c>
      <c r="BT6" s="155" t="s">
        <v>5</v>
      </c>
      <c r="BU6" s="155" t="s">
        <v>6</v>
      </c>
      <c r="BV6" s="155" t="s">
        <v>7</v>
      </c>
      <c r="BW6" s="155" t="s">
        <v>5</v>
      </c>
      <c r="BX6" s="155" t="s">
        <v>6</v>
      </c>
      <c r="BY6" s="155" t="s">
        <v>7</v>
      </c>
      <c r="BZ6" s="155" t="s">
        <v>5</v>
      </c>
      <c r="CA6" s="155" t="s">
        <v>6</v>
      </c>
      <c r="CB6" s="155" t="s">
        <v>7</v>
      </c>
    </row>
    <row r="7" spans="1:80" s="158" customFormat="1" ht="12">
      <c r="A7" s="156">
        <v>1</v>
      </c>
      <c r="B7" s="156">
        <v>2</v>
      </c>
      <c r="C7" s="156">
        <v>3</v>
      </c>
      <c r="D7" s="156">
        <v>4</v>
      </c>
      <c r="E7" s="156">
        <v>5</v>
      </c>
      <c r="F7" s="156">
        <v>6</v>
      </c>
      <c r="G7" s="156">
        <v>7</v>
      </c>
      <c r="H7" s="156">
        <v>8</v>
      </c>
      <c r="I7" s="156">
        <v>9</v>
      </c>
      <c r="J7" s="156">
        <v>10</v>
      </c>
      <c r="K7" s="156">
        <v>11</v>
      </c>
      <c r="L7" s="156">
        <v>12</v>
      </c>
      <c r="M7" s="156">
        <v>13</v>
      </c>
      <c r="N7" s="156">
        <v>14</v>
      </c>
      <c r="O7" s="156">
        <v>15</v>
      </c>
      <c r="P7" s="156">
        <v>16</v>
      </c>
      <c r="Q7" s="156">
        <v>17</v>
      </c>
      <c r="R7" s="156">
        <v>18</v>
      </c>
      <c r="S7" s="156">
        <v>19</v>
      </c>
      <c r="T7" s="156">
        <v>20</v>
      </c>
      <c r="U7" s="157">
        <v>3</v>
      </c>
      <c r="V7" s="157">
        <v>4</v>
      </c>
      <c r="W7" s="157">
        <v>5</v>
      </c>
      <c r="X7" s="157">
        <v>6</v>
      </c>
      <c r="Y7" s="157">
        <v>7</v>
      </c>
      <c r="Z7" s="157">
        <v>8</v>
      </c>
      <c r="AA7" s="157">
        <v>9</v>
      </c>
      <c r="AB7" s="157">
        <v>10</v>
      </c>
      <c r="AC7" s="157">
        <v>11</v>
      </c>
      <c r="AD7" s="157">
        <v>12</v>
      </c>
      <c r="AE7" s="157">
        <v>13</v>
      </c>
      <c r="AF7" s="157">
        <v>14</v>
      </c>
      <c r="AG7" s="157">
        <v>15</v>
      </c>
      <c r="AH7" s="157">
        <v>16</v>
      </c>
      <c r="AI7" s="157">
        <v>17</v>
      </c>
      <c r="AJ7" s="157">
        <v>3</v>
      </c>
      <c r="AK7" s="157">
        <v>4</v>
      </c>
      <c r="AL7" s="157">
        <v>5</v>
      </c>
      <c r="AM7" s="157">
        <v>6</v>
      </c>
      <c r="AN7" s="157">
        <v>7</v>
      </c>
      <c r="AO7" s="157">
        <v>8</v>
      </c>
      <c r="AP7" s="157">
        <v>9</v>
      </c>
      <c r="AQ7" s="157">
        <v>10</v>
      </c>
      <c r="AR7" s="157">
        <v>11</v>
      </c>
      <c r="AS7" s="157">
        <v>12</v>
      </c>
      <c r="AT7" s="157">
        <v>13</v>
      </c>
      <c r="AU7" s="157">
        <v>14</v>
      </c>
      <c r="AV7" s="157">
        <v>15</v>
      </c>
      <c r="AW7" s="157">
        <v>16</v>
      </c>
      <c r="AX7" s="157">
        <v>17</v>
      </c>
      <c r="AY7" s="157">
        <v>3</v>
      </c>
      <c r="AZ7" s="157">
        <v>4</v>
      </c>
      <c r="BA7" s="157">
        <v>5</v>
      </c>
      <c r="BB7" s="157">
        <v>6</v>
      </c>
      <c r="BC7" s="157">
        <v>7</v>
      </c>
      <c r="BD7" s="157">
        <v>8</v>
      </c>
      <c r="BE7" s="157">
        <v>9</v>
      </c>
      <c r="BF7" s="157">
        <v>10</v>
      </c>
      <c r="BG7" s="157">
        <v>11</v>
      </c>
      <c r="BH7" s="157">
        <v>12</v>
      </c>
      <c r="BI7" s="157">
        <v>13</v>
      </c>
      <c r="BJ7" s="157">
        <v>14</v>
      </c>
      <c r="BK7" s="157">
        <v>15</v>
      </c>
      <c r="BL7" s="157">
        <v>16</v>
      </c>
      <c r="BM7" s="157">
        <v>17</v>
      </c>
      <c r="BN7" s="157">
        <v>3</v>
      </c>
      <c r="BO7" s="157">
        <v>4</v>
      </c>
      <c r="BP7" s="157">
        <v>5</v>
      </c>
      <c r="BQ7" s="157">
        <v>6</v>
      </c>
      <c r="BR7" s="157">
        <v>7</v>
      </c>
      <c r="BS7" s="157">
        <v>8</v>
      </c>
      <c r="BT7" s="157">
        <v>9</v>
      </c>
      <c r="BU7" s="157">
        <v>10</v>
      </c>
      <c r="BV7" s="157">
        <v>11</v>
      </c>
      <c r="BW7" s="157">
        <v>12</v>
      </c>
      <c r="BX7" s="157">
        <v>13</v>
      </c>
      <c r="BY7" s="157">
        <v>14</v>
      </c>
      <c r="BZ7" s="157">
        <v>15</v>
      </c>
      <c r="CA7" s="157">
        <v>16</v>
      </c>
      <c r="CB7" s="157">
        <v>17</v>
      </c>
    </row>
    <row r="8" spans="1:80" s="14" customFormat="1" ht="45" customHeight="1">
      <c r="A8" s="50">
        <v>1</v>
      </c>
      <c r="B8" s="151" t="s">
        <v>11</v>
      </c>
      <c r="C8" s="33">
        <v>140317</v>
      </c>
      <c r="D8" s="33">
        <v>61414</v>
      </c>
      <c r="E8" s="34">
        <v>201731</v>
      </c>
      <c r="F8" s="33">
        <v>90796</v>
      </c>
      <c r="G8" s="33">
        <v>42447</v>
      </c>
      <c r="H8" s="34">
        <v>133243</v>
      </c>
      <c r="I8" s="33">
        <v>18689</v>
      </c>
      <c r="J8" s="33">
        <v>6167</v>
      </c>
      <c r="K8" s="34">
        <v>24856</v>
      </c>
      <c r="L8" s="33">
        <v>9271</v>
      </c>
      <c r="M8" s="33">
        <v>3550</v>
      </c>
      <c r="N8" s="34">
        <v>12821</v>
      </c>
      <c r="O8" s="33">
        <v>6154</v>
      </c>
      <c r="P8" s="33">
        <v>5854</v>
      </c>
      <c r="Q8" s="34">
        <v>12008</v>
      </c>
      <c r="R8" s="33">
        <v>3168</v>
      </c>
      <c r="S8" s="33">
        <v>3212</v>
      </c>
      <c r="T8" s="34">
        <v>6380</v>
      </c>
      <c r="U8" s="160">
        <v>90796</v>
      </c>
      <c r="V8" s="160">
        <v>42447</v>
      </c>
      <c r="W8" s="160">
        <v>133243</v>
      </c>
      <c r="X8" s="160">
        <v>1297</v>
      </c>
      <c r="Y8" s="160">
        <v>560</v>
      </c>
      <c r="Z8" s="160">
        <v>1857</v>
      </c>
      <c r="AA8" s="160">
        <v>17136</v>
      </c>
      <c r="AB8" s="160">
        <v>6913</v>
      </c>
      <c r="AC8" s="160">
        <v>24049</v>
      </c>
      <c r="AD8" s="161">
        <v>1.428477025419622</v>
      </c>
      <c r="AE8" s="161">
        <v>1.319292293919476</v>
      </c>
      <c r="AF8" s="161">
        <v>1.3936942278393611</v>
      </c>
      <c r="AG8" s="161">
        <v>18.873078109167803</v>
      </c>
      <c r="AH8" s="161">
        <v>16.286192192616674</v>
      </c>
      <c r="AI8" s="161">
        <v>18.04897818271879</v>
      </c>
      <c r="AJ8" s="160">
        <v>9271</v>
      </c>
      <c r="AK8" s="160">
        <v>3550</v>
      </c>
      <c r="AL8" s="160">
        <v>12821</v>
      </c>
      <c r="AM8" s="160">
        <v>46</v>
      </c>
      <c r="AN8" s="160">
        <v>30</v>
      </c>
      <c r="AO8" s="160">
        <v>76</v>
      </c>
      <c r="AP8" s="160">
        <v>1095</v>
      </c>
      <c r="AQ8" s="160">
        <v>480</v>
      </c>
      <c r="AR8" s="160">
        <v>1575</v>
      </c>
      <c r="AS8" s="161">
        <v>0.4961708553554094</v>
      </c>
      <c r="AT8" s="161">
        <v>0.8450704225352113</v>
      </c>
      <c r="AU8" s="161">
        <v>0.5927774744559706</v>
      </c>
      <c r="AV8" s="161">
        <v>11.811023622047244</v>
      </c>
      <c r="AW8" s="161">
        <v>13.52112676056338</v>
      </c>
      <c r="AX8" s="161">
        <v>12.284533187738866</v>
      </c>
      <c r="AY8" s="160">
        <v>3168</v>
      </c>
      <c r="AZ8" s="160">
        <v>3212</v>
      </c>
      <c r="BA8" s="160">
        <v>6380</v>
      </c>
      <c r="BB8" s="160">
        <v>7</v>
      </c>
      <c r="BC8" s="160">
        <v>3</v>
      </c>
      <c r="BD8" s="160">
        <v>10</v>
      </c>
      <c r="BE8" s="160">
        <v>332</v>
      </c>
      <c r="BF8" s="160">
        <v>248</v>
      </c>
      <c r="BG8" s="160">
        <v>580</v>
      </c>
      <c r="BH8" s="161">
        <v>0.22095959595959597</v>
      </c>
      <c r="BI8" s="161">
        <v>0.09339975093399752</v>
      </c>
      <c r="BJ8" s="161">
        <v>0.15673981191222572</v>
      </c>
      <c r="BK8" s="161">
        <v>10.47979797979798</v>
      </c>
      <c r="BL8" s="161">
        <v>7.721046077210461</v>
      </c>
      <c r="BM8" s="161">
        <v>9.090909090909092</v>
      </c>
      <c r="BN8" s="35" t="e">
        <v>#REF!</v>
      </c>
      <c r="BO8" s="35" t="e">
        <v>#REF!</v>
      </c>
      <c r="BP8" s="35" t="e">
        <v>#REF!</v>
      </c>
      <c r="BQ8" s="35">
        <v>98</v>
      </c>
      <c r="BR8" s="35">
        <v>45</v>
      </c>
      <c r="BS8" s="35">
        <v>143</v>
      </c>
      <c r="BT8" s="35">
        <v>1075</v>
      </c>
      <c r="BU8" s="35">
        <v>492</v>
      </c>
      <c r="BV8" s="35">
        <v>1567</v>
      </c>
      <c r="BW8" s="56" t="e">
        <v>#REF!</v>
      </c>
      <c r="BX8" s="56" t="e">
        <v>#REF!</v>
      </c>
      <c r="BY8" s="56" t="e">
        <v>#REF!</v>
      </c>
      <c r="BZ8" s="57" t="e">
        <v>#REF!</v>
      </c>
      <c r="CA8" s="57" t="e">
        <v>#REF!</v>
      </c>
      <c r="CB8" s="57" t="e">
        <v>#REF!</v>
      </c>
    </row>
    <row r="9" spans="1:80" s="14" customFormat="1" ht="45" customHeight="1">
      <c r="A9" s="50">
        <v>2</v>
      </c>
      <c r="B9" s="151" t="s">
        <v>58</v>
      </c>
      <c r="C9" s="51">
        <v>1252</v>
      </c>
      <c r="D9" s="51">
        <v>780</v>
      </c>
      <c r="E9" s="34">
        <v>2032</v>
      </c>
      <c r="F9" s="51">
        <v>637</v>
      </c>
      <c r="G9" s="51">
        <v>397</v>
      </c>
      <c r="H9" s="34">
        <v>1034</v>
      </c>
      <c r="I9" s="51">
        <v>184</v>
      </c>
      <c r="J9" s="51">
        <v>165</v>
      </c>
      <c r="K9" s="34">
        <v>349</v>
      </c>
      <c r="L9" s="51">
        <v>93</v>
      </c>
      <c r="M9" s="51">
        <v>84</v>
      </c>
      <c r="N9" s="34">
        <v>177</v>
      </c>
      <c r="O9" s="160">
        <v>138</v>
      </c>
      <c r="P9" s="160">
        <v>53</v>
      </c>
      <c r="Q9" s="34">
        <v>191</v>
      </c>
      <c r="R9" s="160">
        <v>70</v>
      </c>
      <c r="S9" s="160">
        <v>27</v>
      </c>
      <c r="T9" s="34">
        <v>97</v>
      </c>
      <c r="U9" s="160">
        <v>637</v>
      </c>
      <c r="V9" s="160">
        <v>397</v>
      </c>
      <c r="W9" s="160">
        <v>1034</v>
      </c>
      <c r="X9" s="162">
        <v>0</v>
      </c>
      <c r="Y9" s="163">
        <v>0</v>
      </c>
      <c r="Z9" s="163">
        <v>0</v>
      </c>
      <c r="AA9" s="160">
        <v>18</v>
      </c>
      <c r="AB9" s="160">
        <v>6</v>
      </c>
      <c r="AC9" s="160">
        <v>24</v>
      </c>
      <c r="AD9" s="163">
        <v>0</v>
      </c>
      <c r="AE9" s="163">
        <v>0</v>
      </c>
      <c r="AF9" s="163">
        <v>0</v>
      </c>
      <c r="AG9" s="161">
        <v>2.82574568288854</v>
      </c>
      <c r="AH9" s="161">
        <v>1.5113350125944585</v>
      </c>
      <c r="AI9" s="161">
        <v>2.3210831721470018</v>
      </c>
      <c r="AJ9" s="160">
        <v>93</v>
      </c>
      <c r="AK9" s="160">
        <v>84</v>
      </c>
      <c r="AL9" s="160">
        <v>177</v>
      </c>
      <c r="AM9" s="163">
        <v>0</v>
      </c>
      <c r="AN9" s="163">
        <v>0</v>
      </c>
      <c r="AO9" s="163">
        <v>0</v>
      </c>
      <c r="AP9" s="160">
        <v>1</v>
      </c>
      <c r="AQ9" s="164">
        <v>0</v>
      </c>
      <c r="AR9" s="160">
        <v>1</v>
      </c>
      <c r="AS9" s="132">
        <v>0</v>
      </c>
      <c r="AT9" s="132">
        <v>0</v>
      </c>
      <c r="AU9" s="132">
        <v>0</v>
      </c>
      <c r="AV9" s="161">
        <v>1.075268817204301</v>
      </c>
      <c r="AW9" s="161">
        <v>0</v>
      </c>
      <c r="AX9" s="161">
        <v>0.5649717514124294</v>
      </c>
      <c r="AY9" s="160">
        <v>70</v>
      </c>
      <c r="AZ9" s="160">
        <v>27</v>
      </c>
      <c r="BA9" s="160">
        <v>97</v>
      </c>
      <c r="BB9" s="81"/>
      <c r="BC9" s="81"/>
      <c r="BD9" s="81">
        <v>0</v>
      </c>
      <c r="BE9" s="160">
        <v>2</v>
      </c>
      <c r="BF9" s="160">
        <v>1</v>
      </c>
      <c r="BG9" s="160">
        <v>3</v>
      </c>
      <c r="BH9" s="132">
        <v>0</v>
      </c>
      <c r="BI9" s="132">
        <v>0</v>
      </c>
      <c r="BJ9" s="132">
        <v>0</v>
      </c>
      <c r="BK9" s="161">
        <v>2.857142857142857</v>
      </c>
      <c r="BL9" s="161">
        <v>3.7037037037037033</v>
      </c>
      <c r="BM9" s="161">
        <v>3.0927835051546393</v>
      </c>
      <c r="BN9" s="35" t="e">
        <v>#REF!</v>
      </c>
      <c r="BO9" s="35" t="e">
        <v>#REF!</v>
      </c>
      <c r="BP9" s="35" t="e">
        <v>#REF!</v>
      </c>
      <c r="BQ9" s="35"/>
      <c r="BR9" s="35"/>
      <c r="BS9" s="35">
        <v>0</v>
      </c>
      <c r="BT9" s="35">
        <v>3</v>
      </c>
      <c r="BU9" s="35">
        <v>4</v>
      </c>
      <c r="BV9" s="35">
        <v>7</v>
      </c>
      <c r="BW9" s="56" t="e">
        <v>#REF!</v>
      </c>
      <c r="BX9" s="56" t="e">
        <v>#REF!</v>
      </c>
      <c r="BY9" s="56" t="e">
        <v>#REF!</v>
      </c>
      <c r="BZ9" s="57" t="e">
        <v>#REF!</v>
      </c>
      <c r="CA9" s="57" t="e">
        <v>#REF!</v>
      </c>
      <c r="CB9" s="57" t="e">
        <v>#REF!</v>
      </c>
    </row>
    <row r="10" spans="1:80" s="14" customFormat="1" ht="45" customHeight="1">
      <c r="A10" s="50">
        <v>3</v>
      </c>
      <c r="B10" s="152" t="s">
        <v>59</v>
      </c>
      <c r="C10" s="34">
        <v>10676</v>
      </c>
      <c r="D10" s="34">
        <v>12860</v>
      </c>
      <c r="E10" s="34">
        <v>23536</v>
      </c>
      <c r="F10" s="34">
        <v>6685</v>
      </c>
      <c r="G10" s="34">
        <v>7468</v>
      </c>
      <c r="H10" s="34">
        <v>14153</v>
      </c>
      <c r="I10" s="34">
        <v>1611</v>
      </c>
      <c r="J10" s="34">
        <v>1942</v>
      </c>
      <c r="K10" s="34">
        <v>3553</v>
      </c>
      <c r="L10" s="34">
        <v>1041</v>
      </c>
      <c r="M10" s="34">
        <v>1097</v>
      </c>
      <c r="N10" s="34">
        <v>2138</v>
      </c>
      <c r="O10" s="165">
        <v>2812</v>
      </c>
      <c r="P10" s="34">
        <v>2894</v>
      </c>
      <c r="Q10" s="34">
        <v>5706</v>
      </c>
      <c r="R10" s="34">
        <v>1650</v>
      </c>
      <c r="S10" s="34">
        <v>1588</v>
      </c>
      <c r="T10" s="34">
        <v>3238</v>
      </c>
      <c r="U10" s="160">
        <v>6685</v>
      </c>
      <c r="V10" s="160">
        <v>7468</v>
      </c>
      <c r="W10" s="160">
        <v>14153</v>
      </c>
      <c r="X10" s="160">
        <v>9</v>
      </c>
      <c r="Y10" s="160">
        <v>8</v>
      </c>
      <c r="Z10" s="160">
        <v>17</v>
      </c>
      <c r="AA10" s="160">
        <v>662</v>
      </c>
      <c r="AB10" s="160">
        <v>650</v>
      </c>
      <c r="AC10" s="160">
        <v>1312</v>
      </c>
      <c r="AD10" s="161">
        <v>0.13462976813762156</v>
      </c>
      <c r="AE10" s="161">
        <v>0.1071237279057311</v>
      </c>
      <c r="AF10" s="161">
        <v>0.1201158764926164</v>
      </c>
      <c r="AG10" s="161">
        <v>9.902767389678385</v>
      </c>
      <c r="AH10" s="161">
        <v>8.703802892340653</v>
      </c>
      <c r="AI10" s="161">
        <v>9.270119409312514</v>
      </c>
      <c r="AJ10" s="160">
        <v>1041</v>
      </c>
      <c r="AK10" s="160">
        <v>1097</v>
      </c>
      <c r="AL10" s="160">
        <v>2138</v>
      </c>
      <c r="AM10" s="160">
        <v>1</v>
      </c>
      <c r="AN10" s="160">
        <v>2</v>
      </c>
      <c r="AO10" s="160">
        <v>3</v>
      </c>
      <c r="AP10" s="160">
        <v>116</v>
      </c>
      <c r="AQ10" s="160">
        <v>85</v>
      </c>
      <c r="AR10" s="160">
        <v>201</v>
      </c>
      <c r="AS10" s="161">
        <v>0.09606147934678194</v>
      </c>
      <c r="AT10" s="161">
        <v>0.18231540565177756</v>
      </c>
      <c r="AU10" s="161">
        <v>0.14031805425631433</v>
      </c>
      <c r="AV10" s="161">
        <v>11.143131604226705</v>
      </c>
      <c r="AW10" s="161">
        <v>7.748404740200547</v>
      </c>
      <c r="AX10" s="161">
        <v>9.401309635173059</v>
      </c>
      <c r="AY10" s="160">
        <v>1650</v>
      </c>
      <c r="AZ10" s="160">
        <v>1588</v>
      </c>
      <c r="BA10" s="160">
        <v>3238</v>
      </c>
      <c r="BB10" s="160">
        <v>3</v>
      </c>
      <c r="BC10" s="160">
        <v>2</v>
      </c>
      <c r="BD10" s="160">
        <v>5</v>
      </c>
      <c r="BE10" s="160">
        <v>150</v>
      </c>
      <c r="BF10" s="160">
        <v>116</v>
      </c>
      <c r="BG10" s="160">
        <v>266</v>
      </c>
      <c r="BH10" s="161">
        <v>0.18181818181818182</v>
      </c>
      <c r="BI10" s="161">
        <v>0.12594458438287154</v>
      </c>
      <c r="BJ10" s="161">
        <v>0.1544163063619518</v>
      </c>
      <c r="BK10" s="161">
        <v>9.090909090909092</v>
      </c>
      <c r="BL10" s="161">
        <v>7.304785894206549</v>
      </c>
      <c r="BM10" s="161">
        <v>8.214947498455837</v>
      </c>
      <c r="BN10" s="35" t="e">
        <v>#REF!</v>
      </c>
      <c r="BO10" s="35" t="e">
        <v>#REF!</v>
      </c>
      <c r="BP10" s="35" t="e">
        <v>#REF!</v>
      </c>
      <c r="BQ10" s="35">
        <v>3</v>
      </c>
      <c r="BR10" s="35">
        <v>2</v>
      </c>
      <c r="BS10" s="35">
        <v>5</v>
      </c>
      <c r="BT10" s="35">
        <v>238</v>
      </c>
      <c r="BU10" s="35">
        <v>269</v>
      </c>
      <c r="BV10" s="35">
        <v>507</v>
      </c>
      <c r="BW10" s="56" t="e">
        <v>#REF!</v>
      </c>
      <c r="BX10" s="56" t="e">
        <v>#REF!</v>
      </c>
      <c r="BY10" s="56" t="e">
        <v>#REF!</v>
      </c>
      <c r="BZ10" s="57" t="e">
        <v>#REF!</v>
      </c>
      <c r="CA10" s="57" t="e">
        <v>#REF!</v>
      </c>
      <c r="CB10" s="57" t="e">
        <v>#REF!</v>
      </c>
    </row>
    <row r="11" spans="1:80" s="14" customFormat="1" ht="45" customHeight="1">
      <c r="A11" s="50">
        <v>4</v>
      </c>
      <c r="B11" s="190" t="s">
        <v>60</v>
      </c>
      <c r="C11" s="33">
        <v>23265</v>
      </c>
      <c r="D11" s="33">
        <v>18241</v>
      </c>
      <c r="E11" s="34">
        <v>41506</v>
      </c>
      <c r="F11" s="33">
        <v>11243</v>
      </c>
      <c r="G11" s="33">
        <v>7813</v>
      </c>
      <c r="H11" s="34">
        <v>19056</v>
      </c>
      <c r="I11" s="33">
        <v>5617</v>
      </c>
      <c r="J11" s="33">
        <v>2361</v>
      </c>
      <c r="K11" s="34">
        <v>7978</v>
      </c>
      <c r="L11" s="33">
        <v>1687</v>
      </c>
      <c r="M11" s="33">
        <v>1562</v>
      </c>
      <c r="N11" s="34">
        <v>3249</v>
      </c>
      <c r="O11" s="33">
        <v>3522</v>
      </c>
      <c r="P11" s="33">
        <v>2616</v>
      </c>
      <c r="Q11" s="34">
        <v>6138</v>
      </c>
      <c r="R11" s="33">
        <v>3935</v>
      </c>
      <c r="S11" s="33">
        <v>3378</v>
      </c>
      <c r="T11" s="34">
        <v>7313</v>
      </c>
      <c r="U11" s="160">
        <v>11243</v>
      </c>
      <c r="V11" s="160">
        <v>7813</v>
      </c>
      <c r="W11" s="160">
        <v>19056</v>
      </c>
      <c r="X11" s="81"/>
      <c r="Y11" s="81"/>
      <c r="Z11" s="81">
        <v>0</v>
      </c>
      <c r="AA11" s="160">
        <v>1334</v>
      </c>
      <c r="AB11" s="160">
        <v>953</v>
      </c>
      <c r="AC11" s="160">
        <v>2287</v>
      </c>
      <c r="AD11" s="132">
        <v>0</v>
      </c>
      <c r="AE11" s="132">
        <v>0</v>
      </c>
      <c r="AF11" s="132">
        <v>0</v>
      </c>
      <c r="AG11" s="161">
        <v>11.865160544338698</v>
      </c>
      <c r="AH11" s="161">
        <v>12.19761935236145</v>
      </c>
      <c r="AI11" s="161">
        <v>12.001469353484467</v>
      </c>
      <c r="AJ11" s="160">
        <v>1687</v>
      </c>
      <c r="AK11" s="160">
        <v>1562</v>
      </c>
      <c r="AL11" s="160">
        <v>3249</v>
      </c>
      <c r="AM11" s="81"/>
      <c r="AN11" s="81"/>
      <c r="AO11" s="81">
        <v>0</v>
      </c>
      <c r="AP11" s="160">
        <v>200</v>
      </c>
      <c r="AQ11" s="160">
        <v>191</v>
      </c>
      <c r="AR11" s="160">
        <v>391</v>
      </c>
      <c r="AS11" s="132">
        <v>0</v>
      </c>
      <c r="AT11" s="132">
        <v>0</v>
      </c>
      <c r="AU11" s="132">
        <v>0</v>
      </c>
      <c r="AV11" s="161">
        <v>11.855364552459987</v>
      </c>
      <c r="AW11" s="161">
        <v>12.227912932138285</v>
      </c>
      <c r="AX11" s="161">
        <v>12.034472145275469</v>
      </c>
      <c r="AY11" s="160">
        <v>3935</v>
      </c>
      <c r="AZ11" s="160">
        <v>3378</v>
      </c>
      <c r="BA11" s="160">
        <v>7313</v>
      </c>
      <c r="BB11" s="81"/>
      <c r="BC11" s="81"/>
      <c r="BD11" s="81">
        <v>0</v>
      </c>
      <c r="BE11" s="160">
        <v>467</v>
      </c>
      <c r="BF11" s="160">
        <v>238</v>
      </c>
      <c r="BG11" s="160">
        <v>705</v>
      </c>
      <c r="BH11" s="132">
        <v>0</v>
      </c>
      <c r="BI11" s="132">
        <v>0</v>
      </c>
      <c r="BJ11" s="132">
        <v>0</v>
      </c>
      <c r="BK11" s="161">
        <v>11.867852604828462</v>
      </c>
      <c r="BL11" s="161">
        <v>7.04558910597987</v>
      </c>
      <c r="BM11" s="161">
        <v>9.640366470668672</v>
      </c>
      <c r="BN11" s="35" t="e">
        <v>#REF!</v>
      </c>
      <c r="BO11" s="35" t="e">
        <v>#REF!</v>
      </c>
      <c r="BP11" s="35" t="e">
        <v>#REF!</v>
      </c>
      <c r="BQ11" s="35"/>
      <c r="BR11" s="35"/>
      <c r="BS11" s="35">
        <v>0</v>
      </c>
      <c r="BT11" s="35">
        <v>667</v>
      </c>
      <c r="BU11" s="35">
        <v>524</v>
      </c>
      <c r="BV11" s="35">
        <v>1191</v>
      </c>
      <c r="BW11" s="56" t="e">
        <v>#REF!</v>
      </c>
      <c r="BX11" s="56" t="e">
        <v>#REF!</v>
      </c>
      <c r="BY11" s="56" t="e">
        <v>#REF!</v>
      </c>
      <c r="BZ11" s="57" t="e">
        <v>#REF!</v>
      </c>
      <c r="CA11" s="57" t="e">
        <v>#REF!</v>
      </c>
      <c r="CB11" s="57" t="e">
        <v>#REF!</v>
      </c>
    </row>
    <row r="12" spans="1:80" s="14" customFormat="1" ht="45" customHeight="1">
      <c r="A12" s="50">
        <v>5</v>
      </c>
      <c r="B12" s="152" t="s">
        <v>61</v>
      </c>
      <c r="C12" s="33">
        <v>11406</v>
      </c>
      <c r="D12" s="33">
        <v>13635</v>
      </c>
      <c r="E12" s="34">
        <v>25041</v>
      </c>
      <c r="F12" s="33">
        <v>3559</v>
      </c>
      <c r="G12" s="33">
        <v>4866</v>
      </c>
      <c r="H12" s="34">
        <v>8425</v>
      </c>
      <c r="I12" s="33">
        <v>2084</v>
      </c>
      <c r="J12" s="33">
        <v>2176</v>
      </c>
      <c r="K12" s="34">
        <v>4260</v>
      </c>
      <c r="L12" s="33">
        <v>684</v>
      </c>
      <c r="M12" s="33">
        <v>766</v>
      </c>
      <c r="N12" s="34">
        <v>1450</v>
      </c>
      <c r="O12" s="33">
        <v>1408</v>
      </c>
      <c r="P12" s="33">
        <v>1323</v>
      </c>
      <c r="Q12" s="34">
        <v>2731</v>
      </c>
      <c r="R12" s="33">
        <v>411</v>
      </c>
      <c r="S12" s="33">
        <v>441</v>
      </c>
      <c r="T12" s="34">
        <v>852</v>
      </c>
      <c r="U12" s="160">
        <v>3559</v>
      </c>
      <c r="V12" s="160">
        <v>4866</v>
      </c>
      <c r="W12" s="160">
        <v>8425</v>
      </c>
      <c r="X12" s="81"/>
      <c r="Y12" s="81"/>
      <c r="Z12" s="81">
        <v>0</v>
      </c>
      <c r="AA12" s="81"/>
      <c r="AB12" s="81"/>
      <c r="AC12" s="81">
        <v>0</v>
      </c>
      <c r="AD12" s="132">
        <v>0</v>
      </c>
      <c r="AE12" s="132">
        <v>0</v>
      </c>
      <c r="AF12" s="132">
        <v>0</v>
      </c>
      <c r="AG12" s="132">
        <v>0</v>
      </c>
      <c r="AH12" s="132">
        <v>0</v>
      </c>
      <c r="AI12" s="132">
        <v>0</v>
      </c>
      <c r="AJ12" s="160">
        <v>684</v>
      </c>
      <c r="AK12" s="160">
        <v>766</v>
      </c>
      <c r="AL12" s="160">
        <v>1450</v>
      </c>
      <c r="AM12" s="81"/>
      <c r="AN12" s="81"/>
      <c r="AO12" s="81">
        <v>0</v>
      </c>
      <c r="AP12" s="81"/>
      <c r="AQ12" s="81"/>
      <c r="AR12" s="81">
        <v>0</v>
      </c>
      <c r="AS12" s="132">
        <v>0</v>
      </c>
      <c r="AT12" s="132">
        <v>0</v>
      </c>
      <c r="AU12" s="132">
        <v>0</v>
      </c>
      <c r="AV12" s="132">
        <v>0</v>
      </c>
      <c r="AW12" s="132">
        <v>0</v>
      </c>
      <c r="AX12" s="132">
        <v>0</v>
      </c>
      <c r="AY12" s="160">
        <v>411</v>
      </c>
      <c r="AZ12" s="160">
        <v>441</v>
      </c>
      <c r="BA12" s="160">
        <v>852</v>
      </c>
      <c r="BB12" s="81"/>
      <c r="BC12" s="81"/>
      <c r="BD12" s="81">
        <v>0</v>
      </c>
      <c r="BE12" s="81"/>
      <c r="BF12" s="81"/>
      <c r="BG12" s="81">
        <v>0</v>
      </c>
      <c r="BH12" s="132">
        <v>0</v>
      </c>
      <c r="BI12" s="132">
        <v>0</v>
      </c>
      <c r="BJ12" s="132">
        <v>0</v>
      </c>
      <c r="BK12" s="132">
        <v>0</v>
      </c>
      <c r="BL12" s="132">
        <v>0</v>
      </c>
      <c r="BM12" s="132">
        <v>0</v>
      </c>
      <c r="BN12" s="35" t="e">
        <v>#REF!</v>
      </c>
      <c r="BO12" s="35" t="e">
        <v>#REF!</v>
      </c>
      <c r="BP12" s="35" t="e">
        <v>#REF!</v>
      </c>
      <c r="BQ12" s="35"/>
      <c r="BR12" s="35"/>
      <c r="BS12" s="35">
        <v>0</v>
      </c>
      <c r="BT12" s="35"/>
      <c r="BU12" s="35"/>
      <c r="BV12" s="35">
        <v>0</v>
      </c>
      <c r="BW12" s="56" t="e">
        <v>#REF!</v>
      </c>
      <c r="BX12" s="56" t="e">
        <v>#REF!</v>
      </c>
      <c r="BY12" s="56" t="e">
        <v>#REF!</v>
      </c>
      <c r="BZ12" s="57" t="e">
        <v>#REF!</v>
      </c>
      <c r="CA12" s="57" t="e">
        <v>#REF!</v>
      </c>
      <c r="CB12" s="57" t="e">
        <v>#REF!</v>
      </c>
    </row>
    <row r="13" spans="1:80" s="14" customFormat="1" ht="51" customHeight="1">
      <c r="A13" s="50">
        <v>6</v>
      </c>
      <c r="B13" s="191" t="s">
        <v>102</v>
      </c>
      <c r="C13" s="33">
        <v>8028</v>
      </c>
      <c r="D13" s="33">
        <v>10686</v>
      </c>
      <c r="E13" s="34">
        <v>18714</v>
      </c>
      <c r="F13" s="33">
        <v>2298</v>
      </c>
      <c r="G13" s="33">
        <v>2952</v>
      </c>
      <c r="H13" s="34">
        <v>5250</v>
      </c>
      <c r="I13" s="33">
        <v>1645</v>
      </c>
      <c r="J13" s="33">
        <v>1685</v>
      </c>
      <c r="K13" s="34">
        <v>3330</v>
      </c>
      <c r="L13" s="33">
        <v>431</v>
      </c>
      <c r="M13" s="33">
        <v>356</v>
      </c>
      <c r="N13" s="34">
        <v>787</v>
      </c>
      <c r="O13" s="33">
        <v>600</v>
      </c>
      <c r="P13" s="33">
        <v>675</v>
      </c>
      <c r="Q13" s="34">
        <v>1275</v>
      </c>
      <c r="R13" s="33">
        <v>133</v>
      </c>
      <c r="S13" s="33">
        <v>170</v>
      </c>
      <c r="T13" s="34">
        <v>303</v>
      </c>
      <c r="U13" s="160">
        <v>2298</v>
      </c>
      <c r="V13" s="160">
        <v>2952</v>
      </c>
      <c r="W13" s="160">
        <v>5250</v>
      </c>
      <c r="X13" s="81"/>
      <c r="Y13" s="81"/>
      <c r="Z13" s="81">
        <v>0</v>
      </c>
      <c r="AA13" s="160">
        <v>107</v>
      </c>
      <c r="AB13" s="160">
        <v>95</v>
      </c>
      <c r="AC13" s="160">
        <v>202</v>
      </c>
      <c r="AD13" s="132">
        <v>0</v>
      </c>
      <c r="AE13" s="132">
        <v>0</v>
      </c>
      <c r="AF13" s="132">
        <v>0</v>
      </c>
      <c r="AG13" s="161">
        <v>4.6562228024369015</v>
      </c>
      <c r="AH13" s="161">
        <v>3.218157181571816</v>
      </c>
      <c r="AI13" s="161">
        <v>3.8476190476190477</v>
      </c>
      <c r="AJ13" s="160">
        <v>431</v>
      </c>
      <c r="AK13" s="160">
        <v>356</v>
      </c>
      <c r="AL13" s="160">
        <v>787</v>
      </c>
      <c r="AM13" s="81"/>
      <c r="AN13" s="81"/>
      <c r="AO13" s="81">
        <v>0</v>
      </c>
      <c r="AP13" s="160">
        <v>19</v>
      </c>
      <c r="AQ13" s="160">
        <v>12</v>
      </c>
      <c r="AR13" s="160">
        <v>31</v>
      </c>
      <c r="AS13" s="132">
        <v>0</v>
      </c>
      <c r="AT13" s="132">
        <v>0</v>
      </c>
      <c r="AU13" s="132">
        <v>0</v>
      </c>
      <c r="AV13" s="161">
        <v>4.408352668213458</v>
      </c>
      <c r="AW13" s="161">
        <v>3.3707865168539324</v>
      </c>
      <c r="AX13" s="161">
        <v>3.9390088945362134</v>
      </c>
      <c r="AY13" s="160">
        <v>133</v>
      </c>
      <c r="AZ13" s="160">
        <v>170</v>
      </c>
      <c r="BA13" s="160">
        <v>303</v>
      </c>
      <c r="BB13" s="81"/>
      <c r="BC13" s="81"/>
      <c r="BD13" s="81">
        <v>0</v>
      </c>
      <c r="BE13" s="160">
        <v>1</v>
      </c>
      <c r="BF13" s="160">
        <v>2</v>
      </c>
      <c r="BG13" s="160">
        <v>3</v>
      </c>
      <c r="BH13" s="132">
        <v>0</v>
      </c>
      <c r="BI13" s="132">
        <v>0</v>
      </c>
      <c r="BJ13" s="132">
        <v>0</v>
      </c>
      <c r="BK13" s="161">
        <v>0.7518796992481203</v>
      </c>
      <c r="BL13" s="161">
        <v>1.1764705882352942</v>
      </c>
      <c r="BM13" s="161">
        <v>0.9900990099009902</v>
      </c>
      <c r="BN13" s="35" t="e">
        <v>#REF!</v>
      </c>
      <c r="BO13" s="35" t="e">
        <v>#REF!</v>
      </c>
      <c r="BP13" s="35" t="e">
        <v>#REF!</v>
      </c>
      <c r="BQ13" s="35"/>
      <c r="BR13" s="35"/>
      <c r="BS13" s="35">
        <v>0</v>
      </c>
      <c r="BT13" s="35"/>
      <c r="BU13" s="35"/>
      <c r="BV13" s="35">
        <v>0</v>
      </c>
      <c r="BW13" s="56"/>
      <c r="BX13" s="56"/>
      <c r="BY13" s="56"/>
      <c r="BZ13" s="57"/>
      <c r="CA13" s="57"/>
      <c r="CB13" s="57"/>
    </row>
    <row r="14" spans="1:80" s="159" customFormat="1" ht="30" customHeight="1">
      <c r="A14" s="244" t="s">
        <v>7</v>
      </c>
      <c r="B14" s="244"/>
      <c r="C14" s="67">
        <f>SUM(C8:C13)</f>
        <v>194944</v>
      </c>
      <c r="D14" s="67">
        <f aca="true" t="shared" si="0" ref="D14:T14">SUM(D8:D13)</f>
        <v>117616</v>
      </c>
      <c r="E14" s="67">
        <f t="shared" si="0"/>
        <v>312560</v>
      </c>
      <c r="F14" s="67">
        <f t="shared" si="0"/>
        <v>115218</v>
      </c>
      <c r="G14" s="67">
        <f t="shared" si="0"/>
        <v>65943</v>
      </c>
      <c r="H14" s="67">
        <f t="shared" si="0"/>
        <v>181161</v>
      </c>
      <c r="I14" s="67">
        <f t="shared" si="0"/>
        <v>29830</v>
      </c>
      <c r="J14" s="67">
        <f t="shared" si="0"/>
        <v>14496</v>
      </c>
      <c r="K14" s="67">
        <f t="shared" si="0"/>
        <v>44326</v>
      </c>
      <c r="L14" s="67">
        <f t="shared" si="0"/>
        <v>13207</v>
      </c>
      <c r="M14" s="67">
        <f t="shared" si="0"/>
        <v>7415</v>
      </c>
      <c r="N14" s="67">
        <f t="shared" si="0"/>
        <v>20622</v>
      </c>
      <c r="O14" s="67">
        <f t="shared" si="0"/>
        <v>14634</v>
      </c>
      <c r="P14" s="67">
        <f t="shared" si="0"/>
        <v>13415</v>
      </c>
      <c r="Q14" s="67">
        <f t="shared" si="0"/>
        <v>28049</v>
      </c>
      <c r="R14" s="67">
        <f t="shared" si="0"/>
        <v>9367</v>
      </c>
      <c r="S14" s="67">
        <f t="shared" si="0"/>
        <v>8816</v>
      </c>
      <c r="T14" s="67">
        <f t="shared" si="0"/>
        <v>18183</v>
      </c>
      <c r="U14" s="67">
        <f aca="true" t="shared" si="1" ref="U14:AC14">SUM(U8:U13)</f>
        <v>115218</v>
      </c>
      <c r="V14" s="67">
        <f t="shared" si="1"/>
        <v>65943</v>
      </c>
      <c r="W14" s="67">
        <f t="shared" si="1"/>
        <v>181161</v>
      </c>
      <c r="X14" s="67">
        <f t="shared" si="1"/>
        <v>1306</v>
      </c>
      <c r="Y14" s="67">
        <f t="shared" si="1"/>
        <v>568</v>
      </c>
      <c r="Z14" s="67">
        <f t="shared" si="1"/>
        <v>1874</v>
      </c>
      <c r="AA14" s="67">
        <f t="shared" si="1"/>
        <v>19257</v>
      </c>
      <c r="AB14" s="67">
        <f t="shared" si="1"/>
        <v>8617</v>
      </c>
      <c r="AC14" s="67">
        <f t="shared" si="1"/>
        <v>27874</v>
      </c>
      <c r="AD14" s="149">
        <f>X14/U14%</f>
        <v>1.133503445642174</v>
      </c>
      <c r="AE14" s="149">
        <f>Y14/V14%</f>
        <v>0.8613499537479339</v>
      </c>
      <c r="AF14" s="149">
        <f>Z14/W14%</f>
        <v>1.0344389796920972</v>
      </c>
      <c r="AG14" s="149">
        <f>AA14/U14%</f>
        <v>16.713534343592148</v>
      </c>
      <c r="AH14" s="149">
        <f>AB14/V14%</f>
        <v>13.067346041278075</v>
      </c>
      <c r="AI14" s="149">
        <f>AC14/W14%</f>
        <v>15.386313831343392</v>
      </c>
      <c r="AJ14" s="67">
        <f>SUM(AJ8:AJ13)</f>
        <v>13207</v>
      </c>
      <c r="AK14" s="67">
        <f aca="true" t="shared" si="2" ref="AK14:AR14">SUM(AK8:AK13)</f>
        <v>7415</v>
      </c>
      <c r="AL14" s="67">
        <f t="shared" si="2"/>
        <v>20622</v>
      </c>
      <c r="AM14" s="67">
        <f t="shared" si="2"/>
        <v>47</v>
      </c>
      <c r="AN14" s="67">
        <f t="shared" si="2"/>
        <v>32</v>
      </c>
      <c r="AO14" s="67">
        <f t="shared" si="2"/>
        <v>79</v>
      </c>
      <c r="AP14" s="67">
        <f t="shared" si="2"/>
        <v>1431</v>
      </c>
      <c r="AQ14" s="67">
        <f t="shared" si="2"/>
        <v>768</v>
      </c>
      <c r="AR14" s="67">
        <f t="shared" si="2"/>
        <v>2199</v>
      </c>
      <c r="AS14" s="149">
        <f>AM14/AJ14%</f>
        <v>0.35587188612099646</v>
      </c>
      <c r="AT14" s="149">
        <f>AN14/AK14%</f>
        <v>0.4315576534052596</v>
      </c>
      <c r="AU14" s="149">
        <f>AO14/AL14%</f>
        <v>0.38308602463388614</v>
      </c>
      <c r="AV14" s="149">
        <f>AP14/AJ14%</f>
        <v>10.835163171045657</v>
      </c>
      <c r="AW14" s="149">
        <f>AQ14/AK14%</f>
        <v>10.35738368172623</v>
      </c>
      <c r="AX14" s="149">
        <f>AR14/AL14%</f>
        <v>10.663369217340705</v>
      </c>
      <c r="AY14" s="67">
        <f>SUM(AY8:AY13)</f>
        <v>9367</v>
      </c>
      <c r="AZ14" s="67">
        <f aca="true" t="shared" si="3" ref="AZ14:BG14">SUM(AZ8:AZ13)</f>
        <v>8816</v>
      </c>
      <c r="BA14" s="67">
        <f t="shared" si="3"/>
        <v>18183</v>
      </c>
      <c r="BB14" s="67">
        <f t="shared" si="3"/>
        <v>10</v>
      </c>
      <c r="BC14" s="67">
        <f t="shared" si="3"/>
        <v>5</v>
      </c>
      <c r="BD14" s="67">
        <f t="shared" si="3"/>
        <v>15</v>
      </c>
      <c r="BE14" s="67">
        <f t="shared" si="3"/>
        <v>952</v>
      </c>
      <c r="BF14" s="67">
        <f t="shared" si="3"/>
        <v>605</v>
      </c>
      <c r="BG14" s="67">
        <f t="shared" si="3"/>
        <v>1557</v>
      </c>
      <c r="BH14" s="150">
        <f>BB14/AY14%</f>
        <v>0.10675776662752215</v>
      </c>
      <c r="BI14" s="150">
        <f>BC14/AZ14%</f>
        <v>0.05671506352087115</v>
      </c>
      <c r="BJ14" s="150">
        <f>BD14/BA14%</f>
        <v>0.08249463784853985</v>
      </c>
      <c r="BK14" s="149">
        <f>BE14/AY14%</f>
        <v>10.163339382940109</v>
      </c>
      <c r="BL14" s="149">
        <f>BF14/AZ14%</f>
        <v>6.862522686025408</v>
      </c>
      <c r="BM14" s="149">
        <f>BG14/BA14%</f>
        <v>8.562943408678436</v>
      </c>
      <c r="BN14" s="68" t="e">
        <v>#REF!</v>
      </c>
      <c r="BO14" s="68" t="e">
        <v>#REF!</v>
      </c>
      <c r="BP14" s="68" t="e">
        <v>#REF!</v>
      </c>
      <c r="BQ14" s="68">
        <v>101</v>
      </c>
      <c r="BR14" s="68">
        <v>47</v>
      </c>
      <c r="BS14" s="68">
        <v>148</v>
      </c>
      <c r="BT14" s="68">
        <v>1983</v>
      </c>
      <c r="BU14" s="68">
        <v>1289</v>
      </c>
      <c r="BV14" s="68">
        <v>3272</v>
      </c>
      <c r="BW14" s="69" t="e">
        <v>#REF!</v>
      </c>
      <c r="BX14" s="69" t="e">
        <v>#REF!</v>
      </c>
      <c r="BY14" s="69" t="e">
        <v>#REF!</v>
      </c>
      <c r="BZ14" s="69" t="e">
        <v>#REF!</v>
      </c>
      <c r="CA14" s="69" t="e">
        <v>#REF!</v>
      </c>
      <c r="CB14" s="69" t="e">
        <v>#REF!</v>
      </c>
    </row>
    <row r="15" spans="1:80" s="2" customFormat="1" ht="16.5">
      <c r="A15" s="168"/>
      <c r="B15" s="52"/>
      <c r="C15" s="169" t="s">
        <v>8</v>
      </c>
      <c r="D15" s="52"/>
      <c r="E15" s="52"/>
      <c r="F15" s="166"/>
      <c r="G15" s="52"/>
      <c r="H15" s="52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169" t="s">
        <v>8</v>
      </c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169" t="s">
        <v>8</v>
      </c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169" t="s">
        <v>8</v>
      </c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</row>
    <row r="16" spans="3:80" s="25" customFormat="1" ht="14.25">
      <c r="C16" s="114"/>
      <c r="U16" s="114" t="s">
        <v>99</v>
      </c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14" t="s">
        <v>99</v>
      </c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14" t="s">
        <v>99</v>
      </c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</row>
    <row r="17" spans="21:51" ht="14.25">
      <c r="U17" s="115" t="s">
        <v>101</v>
      </c>
      <c r="AJ17" s="115" t="s">
        <v>101</v>
      </c>
      <c r="AY17" s="115" t="s">
        <v>101</v>
      </c>
    </row>
    <row r="18" spans="3:80" ht="14.25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</row>
    <row r="19" spans="3:80" ht="14.25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</row>
    <row r="20" spans="3:80" ht="14.2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</row>
    <row r="21" spans="3:80" ht="14.25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</row>
    <row r="22" spans="3:80" ht="14.2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</row>
    <row r="23" spans="3:80" ht="14.25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</row>
    <row r="24" spans="3:80" ht="14.2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</row>
    <row r="25" spans="3:80" ht="14.2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</row>
    <row r="26" spans="3:80" ht="14.2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</row>
    <row r="27" spans="3:80" ht="14.25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</row>
    <row r="28" spans="3:80" ht="14.2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</row>
    <row r="29" spans="3:80" ht="14.2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</row>
    <row r="30" spans="3:80" ht="14.2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</row>
    <row r="31" spans="3:80" ht="14.2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</row>
    <row r="32" spans="3:80" ht="14.25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</row>
    <row r="33" spans="3:80" ht="14.2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</row>
    <row r="34" spans="3:80" ht="14.2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</row>
    <row r="35" spans="3:80" ht="14.2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</row>
    <row r="36" spans="3:80" ht="14.2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</row>
    <row r="37" spans="3:80" ht="14.2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</row>
    <row r="38" spans="3:80" ht="14.2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</row>
    <row r="39" spans="3:80" ht="14.2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</row>
    <row r="40" spans="3:80" ht="14.2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</row>
    <row r="41" spans="3:80" ht="14.2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</row>
    <row r="42" spans="3:80" ht="14.25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</row>
    <row r="43" spans="3:80" ht="14.2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</row>
    <row r="44" spans="3:80" ht="14.2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</row>
    <row r="45" spans="3:80" ht="14.2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</row>
    <row r="46" spans="3:80" ht="14.2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</row>
    <row r="47" spans="3:80" ht="14.25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</row>
    <row r="48" spans="3:80" ht="14.2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</row>
    <row r="49" spans="3:80" ht="14.2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</row>
    <row r="50" spans="3:80" ht="14.2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</row>
    <row r="51" spans="3:80" ht="14.2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</row>
    <row r="52" spans="3:80" ht="14.2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</row>
    <row r="53" spans="3:80" ht="14.2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</row>
    <row r="54" spans="3:80" ht="14.2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</row>
    <row r="55" spans="3:80" ht="14.2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</row>
    <row r="56" spans="3:80" ht="14.2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</row>
    <row r="57" spans="3:80" ht="14.2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</row>
    <row r="58" spans="3:80" ht="14.2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</row>
    <row r="59" spans="3:80" ht="14.25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</row>
    <row r="60" spans="3:80" ht="14.25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</row>
    <row r="61" spans="3:80" ht="14.2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</row>
    <row r="62" spans="3:80" ht="14.25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</row>
    <row r="63" spans="3:80" ht="14.25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</row>
    <row r="64" spans="3:80" ht="14.25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</row>
    <row r="65" spans="3:80" ht="14.25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</row>
    <row r="66" spans="3:80" ht="14.25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</row>
    <row r="67" spans="3:80" ht="14.25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</row>
    <row r="68" spans="3:80" ht="14.25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</row>
    <row r="69" spans="3:80" ht="14.25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</row>
    <row r="70" spans="3:80" ht="14.25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</row>
    <row r="71" spans="3:80" ht="14.25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</row>
    <row r="72" spans="3:80" ht="14.25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</row>
    <row r="73" spans="3:80" ht="14.25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</row>
    <row r="74" spans="3:80" ht="14.25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</row>
    <row r="75" spans="3:80" ht="14.25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</row>
    <row r="76" spans="3:80" ht="14.2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</row>
    <row r="77" spans="3:80" ht="14.25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</row>
    <row r="78" spans="3:80" ht="14.25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</row>
    <row r="79" spans="3:80" ht="14.25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</row>
    <row r="80" spans="3:80" ht="14.25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</row>
    <row r="81" spans="3:80" ht="14.2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</row>
    <row r="82" spans="3:80" ht="14.25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</row>
    <row r="83" spans="3:80" ht="14.25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</row>
    <row r="84" spans="3:80" ht="14.25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</row>
    <row r="85" spans="3:80" ht="14.2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</row>
    <row r="86" spans="3:80" ht="14.25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</row>
    <row r="87" spans="3:80" ht="14.25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</row>
    <row r="88" spans="3:80" ht="14.25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</row>
    <row r="89" spans="3:80" ht="14.25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</row>
    <row r="90" spans="3:80" ht="14.2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</row>
    <row r="91" spans="3:80" ht="14.25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</row>
    <row r="92" spans="3:80" ht="14.2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</row>
    <row r="93" spans="3:80" ht="14.25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</row>
  </sheetData>
  <sheetProtection/>
  <mergeCells count="44">
    <mergeCell ref="C1:T1"/>
    <mergeCell ref="C2:T2"/>
    <mergeCell ref="BW3:CB4"/>
    <mergeCell ref="BQ5:BS5"/>
    <mergeCell ref="BT5:BV5"/>
    <mergeCell ref="BW5:BY5"/>
    <mergeCell ref="BZ5:CB5"/>
    <mergeCell ref="BE5:BG5"/>
    <mergeCell ref="BH5:BJ5"/>
    <mergeCell ref="BN3:BP5"/>
    <mergeCell ref="BQ3:BV4"/>
    <mergeCell ref="BB3:BG4"/>
    <mergeCell ref="BH3:BM4"/>
    <mergeCell ref="BB5:BD5"/>
    <mergeCell ref="AJ3:AL5"/>
    <mergeCell ref="AM3:AR4"/>
    <mergeCell ref="AS3:AX4"/>
    <mergeCell ref="AY3:BA5"/>
    <mergeCell ref="AM5:AO5"/>
    <mergeCell ref="AP5:AR5"/>
    <mergeCell ref="AS5:AU5"/>
    <mergeCell ref="AV5:AX5"/>
    <mergeCell ref="BK5:BM5"/>
    <mergeCell ref="O4:T4"/>
    <mergeCell ref="O5:Q5"/>
    <mergeCell ref="R5:T5"/>
    <mergeCell ref="U3:W5"/>
    <mergeCell ref="X3:AC4"/>
    <mergeCell ref="AD3:AI4"/>
    <mergeCell ref="X5:Z5"/>
    <mergeCell ref="AG5:AI5"/>
    <mergeCell ref="I4:N4"/>
    <mergeCell ref="C5:E5"/>
    <mergeCell ref="F5:H5"/>
    <mergeCell ref="C3:N3"/>
    <mergeCell ref="O3:T3"/>
    <mergeCell ref="I5:K5"/>
    <mergeCell ref="L5:N5"/>
    <mergeCell ref="A14:B14"/>
    <mergeCell ref="A3:A6"/>
    <mergeCell ref="B3:B6"/>
    <mergeCell ref="C4:H4"/>
    <mergeCell ref="AA5:AC5"/>
    <mergeCell ref="AD5:AF5"/>
  </mergeCells>
  <printOptions horizontalCentered="1"/>
  <pageMargins left="0.4724409448818898" right="0.07874015748031496" top="0.5511811023622047" bottom="0.7480314960629921" header="0.31496062992125984" footer="0.5118110236220472"/>
  <pageSetup firstPageNumber="25" useFirstPageNumber="1" horizontalDpi="600" verticalDpi="600" orientation="landscape" paperSize="9" scale="75" r:id="rId1"/>
  <headerFooter alignWithMargins="0">
    <oddFooter>&amp;CXII-&amp;P</oddFooter>
  </headerFooter>
  <colBreaks count="3" manualBreakCount="3">
    <brk id="20" max="16" man="1"/>
    <brk id="35" max="16" man="1"/>
    <brk id="50" max="1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186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2.75"/>
  <cols>
    <col min="1" max="1" width="5.140625" style="12" customWidth="1"/>
    <col min="2" max="2" width="29.140625" style="5" customWidth="1"/>
    <col min="3" max="3" width="10.140625" style="3" customWidth="1"/>
    <col min="4" max="6" width="10.28125" style="3" bestFit="1" customWidth="1"/>
    <col min="7" max="7" width="10.140625" style="3" customWidth="1"/>
    <col min="8" max="8" width="10.28125" style="3" bestFit="1" customWidth="1"/>
    <col min="9" max="10" width="9.00390625" style="3" bestFit="1" customWidth="1"/>
    <col min="11" max="11" width="10.140625" style="3" customWidth="1"/>
    <col min="12" max="12" width="10.28125" style="3" bestFit="1" customWidth="1"/>
    <col min="13" max="13" width="10.00390625" style="3" customWidth="1"/>
    <col min="14" max="14" width="10.28125" style="3" bestFit="1" customWidth="1"/>
    <col min="15" max="15" width="9.00390625" style="3" bestFit="1" customWidth="1"/>
    <col min="16" max="16" width="7.7109375" style="3" customWidth="1"/>
    <col min="17" max="17" width="8.7109375" style="3" customWidth="1"/>
    <col min="18" max="31" width="9.140625" style="3" customWidth="1"/>
    <col min="32" max="32" width="10.28125" style="3" bestFit="1" customWidth="1"/>
    <col min="33" max="35" width="9.00390625" style="3" bestFit="1" customWidth="1"/>
    <col min="36" max="36" width="7.7109375" style="3" bestFit="1" customWidth="1"/>
    <col min="37" max="37" width="8.57421875" style="3" customWidth="1"/>
    <col min="38" max="41" width="9.00390625" style="3" bestFit="1" customWidth="1"/>
    <col min="42" max="44" width="7.7109375" style="3" customWidth="1"/>
    <col min="45" max="59" width="9.140625" style="3" customWidth="1"/>
    <col min="60" max="60" width="9.00390625" style="3" bestFit="1" customWidth="1"/>
    <col min="61" max="61" width="7.7109375" style="3" bestFit="1" customWidth="1"/>
    <col min="62" max="62" width="9.00390625" style="3" bestFit="1" customWidth="1"/>
    <col min="63" max="68" width="8.57421875" style="3" customWidth="1"/>
    <col min="69" max="71" width="7.7109375" style="3" customWidth="1"/>
    <col min="72" max="83" width="9.140625" style="3" customWidth="1"/>
  </cols>
  <sheetData>
    <row r="1" spans="1:83" ht="14.25" customHeight="1">
      <c r="A1" s="5"/>
      <c r="B1" s="6"/>
      <c r="C1" s="18" t="s">
        <v>34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 t="s">
        <v>34</v>
      </c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18" t="s">
        <v>34</v>
      </c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 t="s">
        <v>34</v>
      </c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18" t="s">
        <v>34</v>
      </c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 t="s">
        <v>34</v>
      </c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</row>
    <row r="2" spans="1:83" ht="12.75" customHeight="1">
      <c r="A2" s="7"/>
      <c r="B2" s="8"/>
      <c r="C2" s="185" t="s">
        <v>94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185" t="s">
        <v>95</v>
      </c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185" t="s">
        <v>104</v>
      </c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185" t="s">
        <v>96</v>
      </c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185" t="s">
        <v>105</v>
      </c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185" t="s">
        <v>97</v>
      </c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</row>
    <row r="3" spans="1:83" ht="11.25" customHeight="1">
      <c r="A3" s="225" t="s">
        <v>18</v>
      </c>
      <c r="B3" s="222" t="s">
        <v>0</v>
      </c>
      <c r="C3" s="272" t="s">
        <v>64</v>
      </c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64" t="s">
        <v>65</v>
      </c>
      <c r="S3" s="265"/>
      <c r="T3" s="265"/>
      <c r="U3" s="264" t="s">
        <v>66</v>
      </c>
      <c r="V3" s="265"/>
      <c r="W3" s="265"/>
      <c r="X3" s="264" t="s">
        <v>67</v>
      </c>
      <c r="Y3" s="265"/>
      <c r="Z3" s="265"/>
      <c r="AA3" s="263" t="s">
        <v>68</v>
      </c>
      <c r="AB3" s="263"/>
      <c r="AC3" s="263"/>
      <c r="AD3" s="272" t="s">
        <v>64</v>
      </c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64" t="s">
        <v>65</v>
      </c>
      <c r="AT3" s="265"/>
      <c r="AU3" s="265"/>
      <c r="AV3" s="264" t="s">
        <v>66</v>
      </c>
      <c r="AW3" s="265"/>
      <c r="AX3" s="265"/>
      <c r="AY3" s="264" t="s">
        <v>67</v>
      </c>
      <c r="AZ3" s="265"/>
      <c r="BA3" s="265"/>
      <c r="BB3" s="263" t="s">
        <v>68</v>
      </c>
      <c r="BC3" s="263"/>
      <c r="BD3" s="263"/>
      <c r="BE3" s="272" t="s">
        <v>64</v>
      </c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64" t="s">
        <v>65</v>
      </c>
      <c r="BU3" s="265"/>
      <c r="BV3" s="265"/>
      <c r="BW3" s="264" t="s">
        <v>66</v>
      </c>
      <c r="BX3" s="265"/>
      <c r="BY3" s="265"/>
      <c r="BZ3" s="264" t="s">
        <v>67</v>
      </c>
      <c r="CA3" s="265"/>
      <c r="CB3" s="265"/>
      <c r="CC3" s="263" t="s">
        <v>68</v>
      </c>
      <c r="CD3" s="263"/>
      <c r="CE3" s="263"/>
    </row>
    <row r="4" spans="1:83" ht="12" customHeight="1">
      <c r="A4" s="225"/>
      <c r="B4" s="222"/>
      <c r="C4" s="264" t="s">
        <v>69</v>
      </c>
      <c r="D4" s="265"/>
      <c r="E4" s="266"/>
      <c r="F4" s="263" t="s">
        <v>70</v>
      </c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7"/>
      <c r="S4" s="268"/>
      <c r="T4" s="268"/>
      <c r="U4" s="267"/>
      <c r="V4" s="268"/>
      <c r="W4" s="268"/>
      <c r="X4" s="267"/>
      <c r="Y4" s="268"/>
      <c r="Z4" s="268"/>
      <c r="AA4" s="263"/>
      <c r="AB4" s="263"/>
      <c r="AC4" s="263"/>
      <c r="AD4" s="264" t="s">
        <v>69</v>
      </c>
      <c r="AE4" s="265"/>
      <c r="AF4" s="266"/>
      <c r="AG4" s="263" t="s">
        <v>70</v>
      </c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7"/>
      <c r="AT4" s="268"/>
      <c r="AU4" s="268"/>
      <c r="AV4" s="267"/>
      <c r="AW4" s="268"/>
      <c r="AX4" s="268"/>
      <c r="AY4" s="267"/>
      <c r="AZ4" s="268"/>
      <c r="BA4" s="268"/>
      <c r="BB4" s="263"/>
      <c r="BC4" s="263"/>
      <c r="BD4" s="263"/>
      <c r="BE4" s="264" t="s">
        <v>69</v>
      </c>
      <c r="BF4" s="265"/>
      <c r="BG4" s="266"/>
      <c r="BH4" s="263" t="s">
        <v>70</v>
      </c>
      <c r="BI4" s="263"/>
      <c r="BJ4" s="263"/>
      <c r="BK4" s="263"/>
      <c r="BL4" s="263"/>
      <c r="BM4" s="263"/>
      <c r="BN4" s="263"/>
      <c r="BO4" s="263"/>
      <c r="BP4" s="263"/>
      <c r="BQ4" s="263"/>
      <c r="BR4" s="263"/>
      <c r="BS4" s="263"/>
      <c r="BT4" s="267"/>
      <c r="BU4" s="268"/>
      <c r="BV4" s="268"/>
      <c r="BW4" s="267"/>
      <c r="BX4" s="268"/>
      <c r="BY4" s="268"/>
      <c r="BZ4" s="267"/>
      <c r="CA4" s="268"/>
      <c r="CB4" s="268"/>
      <c r="CC4" s="263"/>
      <c r="CD4" s="263"/>
      <c r="CE4" s="263"/>
    </row>
    <row r="5" spans="1:83" ht="12" customHeight="1">
      <c r="A5" s="225"/>
      <c r="B5" s="222"/>
      <c r="C5" s="267"/>
      <c r="D5" s="268"/>
      <c r="E5" s="269"/>
      <c r="F5" s="267" t="s">
        <v>65</v>
      </c>
      <c r="G5" s="268"/>
      <c r="H5" s="269"/>
      <c r="I5" s="267" t="s">
        <v>66</v>
      </c>
      <c r="J5" s="268"/>
      <c r="K5" s="269"/>
      <c r="L5" s="267" t="s">
        <v>67</v>
      </c>
      <c r="M5" s="268"/>
      <c r="N5" s="269"/>
      <c r="O5" s="267" t="s">
        <v>68</v>
      </c>
      <c r="P5" s="268"/>
      <c r="Q5" s="269"/>
      <c r="R5" s="264" t="s">
        <v>71</v>
      </c>
      <c r="S5" s="264" t="s">
        <v>6</v>
      </c>
      <c r="T5" s="264" t="s">
        <v>7</v>
      </c>
      <c r="U5" s="264" t="s">
        <v>71</v>
      </c>
      <c r="V5" s="264" t="s">
        <v>6</v>
      </c>
      <c r="W5" s="264" t="s">
        <v>7</v>
      </c>
      <c r="X5" s="264" t="s">
        <v>71</v>
      </c>
      <c r="Y5" s="264" t="s">
        <v>6</v>
      </c>
      <c r="Z5" s="264" t="s">
        <v>7</v>
      </c>
      <c r="AA5" s="263" t="s">
        <v>71</v>
      </c>
      <c r="AB5" s="263" t="s">
        <v>6</v>
      </c>
      <c r="AC5" s="263" t="s">
        <v>7</v>
      </c>
      <c r="AD5" s="267"/>
      <c r="AE5" s="268"/>
      <c r="AF5" s="269"/>
      <c r="AG5" s="267" t="s">
        <v>65</v>
      </c>
      <c r="AH5" s="268"/>
      <c r="AI5" s="269"/>
      <c r="AJ5" s="267" t="s">
        <v>66</v>
      </c>
      <c r="AK5" s="268"/>
      <c r="AL5" s="269"/>
      <c r="AM5" s="267" t="s">
        <v>67</v>
      </c>
      <c r="AN5" s="268"/>
      <c r="AO5" s="269"/>
      <c r="AP5" s="267" t="s">
        <v>68</v>
      </c>
      <c r="AQ5" s="268"/>
      <c r="AR5" s="269"/>
      <c r="AS5" s="264" t="s">
        <v>71</v>
      </c>
      <c r="AT5" s="264" t="s">
        <v>6</v>
      </c>
      <c r="AU5" s="264" t="s">
        <v>7</v>
      </c>
      <c r="AV5" s="264" t="s">
        <v>71</v>
      </c>
      <c r="AW5" s="264" t="s">
        <v>6</v>
      </c>
      <c r="AX5" s="264" t="s">
        <v>7</v>
      </c>
      <c r="AY5" s="264" t="s">
        <v>71</v>
      </c>
      <c r="AZ5" s="264" t="s">
        <v>6</v>
      </c>
      <c r="BA5" s="264" t="s">
        <v>7</v>
      </c>
      <c r="BB5" s="263" t="s">
        <v>71</v>
      </c>
      <c r="BC5" s="263" t="s">
        <v>6</v>
      </c>
      <c r="BD5" s="263" t="s">
        <v>7</v>
      </c>
      <c r="BE5" s="267"/>
      <c r="BF5" s="268"/>
      <c r="BG5" s="269"/>
      <c r="BH5" s="267" t="s">
        <v>65</v>
      </c>
      <c r="BI5" s="268"/>
      <c r="BJ5" s="269"/>
      <c r="BK5" s="267" t="s">
        <v>66</v>
      </c>
      <c r="BL5" s="268"/>
      <c r="BM5" s="269"/>
      <c r="BN5" s="267" t="s">
        <v>67</v>
      </c>
      <c r="BO5" s="268"/>
      <c r="BP5" s="269"/>
      <c r="BQ5" s="267" t="s">
        <v>68</v>
      </c>
      <c r="BR5" s="268"/>
      <c r="BS5" s="269"/>
      <c r="BT5" s="264" t="s">
        <v>71</v>
      </c>
      <c r="BU5" s="264" t="s">
        <v>6</v>
      </c>
      <c r="BV5" s="264" t="s">
        <v>7</v>
      </c>
      <c r="BW5" s="264" t="s">
        <v>71</v>
      </c>
      <c r="BX5" s="264" t="s">
        <v>6</v>
      </c>
      <c r="BY5" s="264" t="s">
        <v>7</v>
      </c>
      <c r="BZ5" s="264" t="s">
        <v>71</v>
      </c>
      <c r="CA5" s="264" t="s">
        <v>6</v>
      </c>
      <c r="CB5" s="264" t="s">
        <v>7</v>
      </c>
      <c r="CC5" s="263" t="s">
        <v>71</v>
      </c>
      <c r="CD5" s="263" t="s">
        <v>6</v>
      </c>
      <c r="CE5" s="263" t="s">
        <v>7</v>
      </c>
    </row>
    <row r="6" spans="1:83" ht="12" customHeight="1">
      <c r="A6" s="225"/>
      <c r="B6" s="222"/>
      <c r="C6" s="30" t="s">
        <v>71</v>
      </c>
      <c r="D6" s="30" t="s">
        <v>6</v>
      </c>
      <c r="E6" s="30" t="s">
        <v>7</v>
      </c>
      <c r="F6" s="30" t="s">
        <v>71</v>
      </c>
      <c r="G6" s="30" t="s">
        <v>6</v>
      </c>
      <c r="H6" s="30" t="s">
        <v>7</v>
      </c>
      <c r="I6" s="30" t="s">
        <v>71</v>
      </c>
      <c r="J6" s="30" t="s">
        <v>6</v>
      </c>
      <c r="K6" s="30" t="s">
        <v>7</v>
      </c>
      <c r="L6" s="30" t="s">
        <v>71</v>
      </c>
      <c r="M6" s="30" t="s">
        <v>6</v>
      </c>
      <c r="N6" s="30" t="s">
        <v>7</v>
      </c>
      <c r="O6" s="30" t="s">
        <v>71</v>
      </c>
      <c r="P6" s="30" t="s">
        <v>6</v>
      </c>
      <c r="Q6" s="30" t="s">
        <v>7</v>
      </c>
      <c r="R6" s="267"/>
      <c r="S6" s="267"/>
      <c r="T6" s="267"/>
      <c r="U6" s="267"/>
      <c r="V6" s="267"/>
      <c r="W6" s="267"/>
      <c r="X6" s="267"/>
      <c r="Y6" s="267"/>
      <c r="Z6" s="267"/>
      <c r="AA6" s="263"/>
      <c r="AB6" s="263"/>
      <c r="AC6" s="263"/>
      <c r="AD6" s="30" t="s">
        <v>71</v>
      </c>
      <c r="AE6" s="30" t="s">
        <v>6</v>
      </c>
      <c r="AF6" s="30" t="s">
        <v>7</v>
      </c>
      <c r="AG6" s="30" t="s">
        <v>71</v>
      </c>
      <c r="AH6" s="30" t="s">
        <v>6</v>
      </c>
      <c r="AI6" s="30" t="s">
        <v>7</v>
      </c>
      <c r="AJ6" s="30" t="s">
        <v>71</v>
      </c>
      <c r="AK6" s="30" t="s">
        <v>6</v>
      </c>
      <c r="AL6" s="30" t="s">
        <v>7</v>
      </c>
      <c r="AM6" s="30" t="s">
        <v>71</v>
      </c>
      <c r="AN6" s="30" t="s">
        <v>6</v>
      </c>
      <c r="AO6" s="30" t="s">
        <v>7</v>
      </c>
      <c r="AP6" s="30" t="s">
        <v>71</v>
      </c>
      <c r="AQ6" s="30" t="s">
        <v>6</v>
      </c>
      <c r="AR6" s="30" t="s">
        <v>7</v>
      </c>
      <c r="AS6" s="267"/>
      <c r="AT6" s="267"/>
      <c r="AU6" s="267"/>
      <c r="AV6" s="267"/>
      <c r="AW6" s="267"/>
      <c r="AX6" s="267"/>
      <c r="AY6" s="267"/>
      <c r="AZ6" s="267"/>
      <c r="BA6" s="267"/>
      <c r="BB6" s="263"/>
      <c r="BC6" s="263"/>
      <c r="BD6" s="263"/>
      <c r="BE6" s="30" t="s">
        <v>71</v>
      </c>
      <c r="BF6" s="30" t="s">
        <v>6</v>
      </c>
      <c r="BG6" s="30" t="s">
        <v>7</v>
      </c>
      <c r="BH6" s="30" t="s">
        <v>71</v>
      </c>
      <c r="BI6" s="30" t="s">
        <v>6</v>
      </c>
      <c r="BJ6" s="30" t="s">
        <v>7</v>
      </c>
      <c r="BK6" s="30" t="s">
        <v>71</v>
      </c>
      <c r="BL6" s="30" t="s">
        <v>6</v>
      </c>
      <c r="BM6" s="30" t="s">
        <v>7</v>
      </c>
      <c r="BN6" s="30" t="s">
        <v>71</v>
      </c>
      <c r="BO6" s="30" t="s">
        <v>6</v>
      </c>
      <c r="BP6" s="30" t="s">
        <v>7</v>
      </c>
      <c r="BQ6" s="30" t="s">
        <v>71</v>
      </c>
      <c r="BR6" s="30" t="s">
        <v>6</v>
      </c>
      <c r="BS6" s="30" t="s">
        <v>7</v>
      </c>
      <c r="BT6" s="267"/>
      <c r="BU6" s="267"/>
      <c r="BV6" s="267"/>
      <c r="BW6" s="267"/>
      <c r="BX6" s="267"/>
      <c r="BY6" s="267"/>
      <c r="BZ6" s="267"/>
      <c r="CA6" s="267"/>
      <c r="CB6" s="267"/>
      <c r="CC6" s="263"/>
      <c r="CD6" s="263"/>
      <c r="CE6" s="263"/>
    </row>
    <row r="7" spans="1:83" ht="12.75">
      <c r="A7" s="10">
        <v>1</v>
      </c>
      <c r="B7" s="10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  <c r="N7" s="31">
        <v>14</v>
      </c>
      <c r="O7" s="31">
        <v>15</v>
      </c>
      <c r="P7" s="31">
        <v>16</v>
      </c>
      <c r="Q7" s="31">
        <v>17</v>
      </c>
      <c r="R7" s="31">
        <v>3</v>
      </c>
      <c r="S7" s="31">
        <v>4</v>
      </c>
      <c r="T7" s="31">
        <v>5</v>
      </c>
      <c r="U7" s="31">
        <v>6</v>
      </c>
      <c r="V7" s="31">
        <v>7</v>
      </c>
      <c r="W7" s="31">
        <v>8</v>
      </c>
      <c r="X7" s="31">
        <v>9</v>
      </c>
      <c r="Y7" s="31">
        <v>10</v>
      </c>
      <c r="Z7" s="31">
        <v>11</v>
      </c>
      <c r="AA7" s="31">
        <v>12</v>
      </c>
      <c r="AB7" s="31">
        <v>13</v>
      </c>
      <c r="AC7" s="31">
        <v>14</v>
      </c>
      <c r="AD7" s="31">
        <v>3</v>
      </c>
      <c r="AE7" s="31">
        <v>4</v>
      </c>
      <c r="AF7" s="31">
        <v>5</v>
      </c>
      <c r="AG7" s="31">
        <v>6</v>
      </c>
      <c r="AH7" s="31">
        <v>7</v>
      </c>
      <c r="AI7" s="31">
        <v>8</v>
      </c>
      <c r="AJ7" s="31">
        <v>9</v>
      </c>
      <c r="AK7" s="31">
        <v>10</v>
      </c>
      <c r="AL7" s="31">
        <v>11</v>
      </c>
      <c r="AM7" s="31">
        <v>12</v>
      </c>
      <c r="AN7" s="31">
        <v>13</v>
      </c>
      <c r="AO7" s="31">
        <v>14</v>
      </c>
      <c r="AP7" s="31">
        <v>15</v>
      </c>
      <c r="AQ7" s="31">
        <v>16</v>
      </c>
      <c r="AR7" s="31">
        <v>17</v>
      </c>
      <c r="AS7" s="31">
        <v>3</v>
      </c>
      <c r="AT7" s="31">
        <v>4</v>
      </c>
      <c r="AU7" s="31">
        <v>5</v>
      </c>
      <c r="AV7" s="31">
        <v>6</v>
      </c>
      <c r="AW7" s="31">
        <v>7</v>
      </c>
      <c r="AX7" s="31">
        <v>8</v>
      </c>
      <c r="AY7" s="31">
        <v>9</v>
      </c>
      <c r="AZ7" s="31">
        <v>10</v>
      </c>
      <c r="BA7" s="31">
        <v>11</v>
      </c>
      <c r="BB7" s="31">
        <v>12</v>
      </c>
      <c r="BC7" s="31">
        <v>13</v>
      </c>
      <c r="BD7" s="31">
        <v>14</v>
      </c>
      <c r="BE7" s="31">
        <v>3</v>
      </c>
      <c r="BF7" s="31">
        <v>4</v>
      </c>
      <c r="BG7" s="31">
        <v>5</v>
      </c>
      <c r="BH7" s="31">
        <v>6</v>
      </c>
      <c r="BI7" s="31">
        <v>7</v>
      </c>
      <c r="BJ7" s="31">
        <v>8</v>
      </c>
      <c r="BK7" s="31">
        <v>9</v>
      </c>
      <c r="BL7" s="31">
        <v>10</v>
      </c>
      <c r="BM7" s="31">
        <v>11</v>
      </c>
      <c r="BN7" s="31">
        <v>12</v>
      </c>
      <c r="BO7" s="31">
        <v>13</v>
      </c>
      <c r="BP7" s="31">
        <v>14</v>
      </c>
      <c r="BQ7" s="31">
        <v>15</v>
      </c>
      <c r="BR7" s="31">
        <v>16</v>
      </c>
      <c r="BS7" s="31">
        <v>17</v>
      </c>
      <c r="BT7" s="31">
        <v>3</v>
      </c>
      <c r="BU7" s="31">
        <v>4</v>
      </c>
      <c r="BV7" s="31">
        <v>5</v>
      </c>
      <c r="BW7" s="31">
        <v>6</v>
      </c>
      <c r="BX7" s="31">
        <v>7</v>
      </c>
      <c r="BY7" s="31">
        <v>8</v>
      </c>
      <c r="BZ7" s="31">
        <v>9</v>
      </c>
      <c r="CA7" s="31">
        <v>10</v>
      </c>
      <c r="CB7" s="31">
        <v>11</v>
      </c>
      <c r="CC7" s="31">
        <v>12</v>
      </c>
      <c r="CD7" s="31">
        <v>13</v>
      </c>
      <c r="CE7" s="31">
        <v>14</v>
      </c>
    </row>
    <row r="8" spans="1:83" ht="14.25">
      <c r="A8" s="262" t="s">
        <v>9</v>
      </c>
      <c r="B8" s="262"/>
      <c r="C8" s="27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5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5"/>
      <c r="AD8" s="273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5"/>
      <c r="AS8" s="274"/>
      <c r="AT8" s="274"/>
      <c r="AU8" s="274"/>
      <c r="AV8" s="274"/>
      <c r="AW8" s="274"/>
      <c r="AX8" s="274"/>
      <c r="AY8" s="274"/>
      <c r="AZ8" s="274"/>
      <c r="BA8" s="274"/>
      <c r="BB8" s="274"/>
      <c r="BC8" s="274"/>
      <c r="BD8" s="275"/>
      <c r="BE8" s="273"/>
      <c r="BF8" s="274"/>
      <c r="BG8" s="274"/>
      <c r="BH8" s="274"/>
      <c r="BI8" s="274"/>
      <c r="BJ8" s="274"/>
      <c r="BK8" s="274"/>
      <c r="BL8" s="274"/>
      <c r="BM8" s="274"/>
      <c r="BN8" s="274"/>
      <c r="BO8" s="274"/>
      <c r="BP8" s="274"/>
      <c r="BQ8" s="274"/>
      <c r="BR8" s="274"/>
      <c r="BS8" s="275"/>
      <c r="BT8" s="274"/>
      <c r="BU8" s="274"/>
      <c r="BV8" s="274"/>
      <c r="BW8" s="274"/>
      <c r="BX8" s="274"/>
      <c r="BY8" s="274"/>
      <c r="BZ8" s="274"/>
      <c r="CA8" s="274"/>
      <c r="CB8" s="274"/>
      <c r="CC8" s="274"/>
      <c r="CD8" s="274"/>
      <c r="CE8" s="275"/>
    </row>
    <row r="9" spans="1:83" ht="31.5" customHeight="1">
      <c r="A9" s="4">
        <v>1</v>
      </c>
      <c r="B9" s="186" t="s">
        <v>22</v>
      </c>
      <c r="C9" s="32">
        <f>Board!AP9</f>
        <v>354309</v>
      </c>
      <c r="D9" s="32">
        <f>Board!AQ9</f>
        <v>281848</v>
      </c>
      <c r="E9" s="32">
        <f>Board!AR9</f>
        <v>636157</v>
      </c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32">
        <f>Board!CI9</f>
        <v>21285</v>
      </c>
      <c r="AE9" s="32">
        <f>Board!CJ9</f>
        <v>17904</v>
      </c>
      <c r="AF9" s="32">
        <f>Board!CK9</f>
        <v>39189</v>
      </c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32">
        <f>Board!EB9</f>
        <v>9994</v>
      </c>
      <c r="BF9" s="32">
        <f>Board!EC9</f>
        <v>8479</v>
      </c>
      <c r="BG9" s="32">
        <f>Board!ED9</f>
        <v>18473</v>
      </c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3"/>
      <c r="BU9" s="213"/>
      <c r="BV9" s="213"/>
      <c r="BW9" s="213"/>
      <c r="BX9" s="213"/>
      <c r="BY9" s="213"/>
      <c r="BZ9" s="213"/>
      <c r="CA9" s="213"/>
      <c r="CB9" s="213"/>
      <c r="CC9" s="213"/>
      <c r="CD9" s="213"/>
      <c r="CE9" s="213"/>
    </row>
    <row r="10" spans="1:83" ht="45" customHeight="1">
      <c r="A10" s="4">
        <v>2</v>
      </c>
      <c r="B10" s="186" t="s">
        <v>23</v>
      </c>
      <c r="C10" s="32">
        <v>30544</v>
      </c>
      <c r="D10" s="32">
        <v>25363</v>
      </c>
      <c r="E10" s="32">
        <v>55907</v>
      </c>
      <c r="F10" s="32">
        <v>1643</v>
      </c>
      <c r="G10" s="32">
        <v>3370</v>
      </c>
      <c r="H10" s="32">
        <v>5013</v>
      </c>
      <c r="I10" s="32">
        <v>11205</v>
      </c>
      <c r="J10" s="32">
        <v>10880</v>
      </c>
      <c r="K10" s="32">
        <v>22085</v>
      </c>
      <c r="L10" s="32">
        <v>17696</v>
      </c>
      <c r="M10" s="32">
        <v>11113</v>
      </c>
      <c r="N10" s="32">
        <v>28809</v>
      </c>
      <c r="O10" s="83"/>
      <c r="P10" s="83"/>
      <c r="Q10" s="83"/>
      <c r="R10" s="58">
        <v>5.379125196437926</v>
      </c>
      <c r="S10" s="58">
        <v>13.28707171864527</v>
      </c>
      <c r="T10" s="58">
        <v>8.966676802547086</v>
      </c>
      <c r="U10" s="58">
        <v>36.684782608695656</v>
      </c>
      <c r="V10" s="58">
        <v>42.89713361983993</v>
      </c>
      <c r="W10" s="58">
        <v>39.503103368093434</v>
      </c>
      <c r="X10" s="58">
        <v>57.936092194866426</v>
      </c>
      <c r="Y10" s="58">
        <v>43.81579466151481</v>
      </c>
      <c r="Z10" s="58">
        <v>51.53021982935947</v>
      </c>
      <c r="AA10" s="84">
        <v>0</v>
      </c>
      <c r="AB10" s="84">
        <v>0</v>
      </c>
      <c r="AC10" s="84">
        <v>0</v>
      </c>
      <c r="AD10" s="32">
        <v>780</v>
      </c>
      <c r="AE10" s="32">
        <v>551</v>
      </c>
      <c r="AF10" s="32">
        <v>1331</v>
      </c>
      <c r="AG10" s="32">
        <v>75</v>
      </c>
      <c r="AH10" s="32">
        <v>85</v>
      </c>
      <c r="AI10" s="32">
        <v>160</v>
      </c>
      <c r="AJ10" s="32">
        <v>173</v>
      </c>
      <c r="AK10" s="32">
        <v>150</v>
      </c>
      <c r="AL10" s="32">
        <v>323</v>
      </c>
      <c r="AM10" s="32">
        <v>532</v>
      </c>
      <c r="AN10" s="32">
        <v>316</v>
      </c>
      <c r="AO10" s="32">
        <v>848</v>
      </c>
      <c r="AP10" s="83"/>
      <c r="AQ10" s="83"/>
      <c r="AR10" s="83"/>
      <c r="AS10" s="58">
        <v>9.615384615384615</v>
      </c>
      <c r="AT10" s="58">
        <v>15.426497277676951</v>
      </c>
      <c r="AU10" s="58">
        <v>12.021036814425244</v>
      </c>
      <c r="AV10" s="58">
        <v>22.17948717948718</v>
      </c>
      <c r="AW10" s="58">
        <v>27.22323049001815</v>
      </c>
      <c r="AX10" s="58">
        <v>24.267468069120962</v>
      </c>
      <c r="AY10" s="58">
        <v>68.2051282051282</v>
      </c>
      <c r="AZ10" s="58">
        <v>57.3502722323049</v>
      </c>
      <c r="BA10" s="58">
        <v>63.71149511645379</v>
      </c>
      <c r="BB10" s="84">
        <v>0</v>
      </c>
      <c r="BC10" s="84">
        <v>0</v>
      </c>
      <c r="BD10" s="84">
        <v>0</v>
      </c>
      <c r="BE10" s="32">
        <v>910</v>
      </c>
      <c r="BF10" s="32">
        <v>792</v>
      </c>
      <c r="BG10" s="32">
        <v>1702</v>
      </c>
      <c r="BH10" s="32">
        <v>246</v>
      </c>
      <c r="BI10" s="32">
        <v>322</v>
      </c>
      <c r="BJ10" s="32">
        <v>568</v>
      </c>
      <c r="BK10" s="32">
        <v>226</v>
      </c>
      <c r="BL10" s="32">
        <v>170</v>
      </c>
      <c r="BM10" s="32">
        <v>396</v>
      </c>
      <c r="BN10" s="32">
        <v>438</v>
      </c>
      <c r="BO10" s="32">
        <v>300</v>
      </c>
      <c r="BP10" s="32">
        <v>738</v>
      </c>
      <c r="BQ10" s="83"/>
      <c r="BR10" s="83"/>
      <c r="BS10" s="83"/>
      <c r="BT10" s="58">
        <v>27.032967032967033</v>
      </c>
      <c r="BU10" s="58">
        <v>40.656565656565654</v>
      </c>
      <c r="BV10" s="58">
        <v>33.37250293772033</v>
      </c>
      <c r="BW10" s="58">
        <v>24.835164835164836</v>
      </c>
      <c r="BX10" s="58">
        <v>21.464646464646464</v>
      </c>
      <c r="BY10" s="58">
        <v>23.266745005875443</v>
      </c>
      <c r="BZ10" s="58">
        <v>48.13186813186813</v>
      </c>
      <c r="CA10" s="58">
        <v>37.87878787878788</v>
      </c>
      <c r="CB10" s="58">
        <v>43.36075205640423</v>
      </c>
      <c r="CC10" s="84">
        <v>0</v>
      </c>
      <c r="CD10" s="84">
        <v>0</v>
      </c>
      <c r="CE10" s="84">
        <v>0</v>
      </c>
    </row>
    <row r="11" spans="1:83" ht="14.25">
      <c r="A11" s="262" t="s">
        <v>10</v>
      </c>
      <c r="B11" s="262"/>
      <c r="C11" s="276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8"/>
      <c r="R11" s="279" t="s">
        <v>86</v>
      </c>
      <c r="S11" s="279" t="s">
        <v>86</v>
      </c>
      <c r="T11" s="279" t="s">
        <v>86</v>
      </c>
      <c r="U11" s="279" t="s">
        <v>86</v>
      </c>
      <c r="V11" s="279" t="s">
        <v>86</v>
      </c>
      <c r="W11" s="279" t="s">
        <v>86</v>
      </c>
      <c r="X11" s="279" t="s">
        <v>86</v>
      </c>
      <c r="Y11" s="279" t="s">
        <v>86</v>
      </c>
      <c r="Z11" s="279" t="s">
        <v>86</v>
      </c>
      <c r="AA11" s="279" t="s">
        <v>86</v>
      </c>
      <c r="AB11" s="279" t="s">
        <v>86</v>
      </c>
      <c r="AC11" s="280" t="s">
        <v>86</v>
      </c>
      <c r="AD11" s="276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8"/>
      <c r="AS11" s="279" t="s">
        <v>86</v>
      </c>
      <c r="AT11" s="279" t="s">
        <v>86</v>
      </c>
      <c r="AU11" s="279" t="s">
        <v>86</v>
      </c>
      <c r="AV11" s="279" t="s">
        <v>86</v>
      </c>
      <c r="AW11" s="279" t="s">
        <v>86</v>
      </c>
      <c r="AX11" s="279" t="s">
        <v>86</v>
      </c>
      <c r="AY11" s="279" t="s">
        <v>86</v>
      </c>
      <c r="AZ11" s="279" t="s">
        <v>86</v>
      </c>
      <c r="BA11" s="279" t="s">
        <v>86</v>
      </c>
      <c r="BB11" s="279" t="s">
        <v>86</v>
      </c>
      <c r="BC11" s="279" t="s">
        <v>86</v>
      </c>
      <c r="BD11" s="280" t="s">
        <v>86</v>
      </c>
      <c r="BE11" s="276"/>
      <c r="BF11" s="277"/>
      <c r="BG11" s="277"/>
      <c r="BH11" s="277"/>
      <c r="BI11" s="277"/>
      <c r="BJ11" s="277"/>
      <c r="BK11" s="277"/>
      <c r="BL11" s="277"/>
      <c r="BM11" s="277"/>
      <c r="BN11" s="277"/>
      <c r="BO11" s="277"/>
      <c r="BP11" s="277"/>
      <c r="BQ11" s="277"/>
      <c r="BR11" s="277"/>
      <c r="BS11" s="278"/>
      <c r="BT11" s="279" t="s">
        <v>86</v>
      </c>
      <c r="BU11" s="279" t="s">
        <v>86</v>
      </c>
      <c r="BV11" s="279" t="s">
        <v>86</v>
      </c>
      <c r="BW11" s="279" t="s">
        <v>86</v>
      </c>
      <c r="BX11" s="279" t="s">
        <v>86</v>
      </c>
      <c r="BY11" s="279" t="s">
        <v>86</v>
      </c>
      <c r="BZ11" s="279" t="s">
        <v>86</v>
      </c>
      <c r="CA11" s="279" t="s">
        <v>86</v>
      </c>
      <c r="CB11" s="279" t="s">
        <v>86</v>
      </c>
      <c r="CC11" s="279" t="s">
        <v>86</v>
      </c>
      <c r="CD11" s="279" t="s">
        <v>86</v>
      </c>
      <c r="CE11" s="280" t="s">
        <v>86</v>
      </c>
    </row>
    <row r="12" spans="1:83" ht="29.25" customHeight="1">
      <c r="A12" s="4">
        <v>3</v>
      </c>
      <c r="B12" s="186" t="str">
        <f>'[1]Board'!B12</f>
        <v>Board of Intermediate Education, Andhra Pradesh</v>
      </c>
      <c r="C12" s="55">
        <f>'[1]Board'!AP12</f>
        <v>183877</v>
      </c>
      <c r="D12" s="55">
        <f>'[1]Board'!AQ12</f>
        <v>156945</v>
      </c>
      <c r="E12" s="55">
        <f>'[1]Board'!AR12</f>
        <v>340822</v>
      </c>
      <c r="F12" s="55">
        <v>9875</v>
      </c>
      <c r="G12" s="55">
        <v>9304</v>
      </c>
      <c r="H12" s="55">
        <f>F12+G12</f>
        <v>19179</v>
      </c>
      <c r="I12" s="55">
        <v>39619</v>
      </c>
      <c r="J12" s="55">
        <v>30191</v>
      </c>
      <c r="K12" s="55">
        <f>I12+J12</f>
        <v>69810</v>
      </c>
      <c r="L12" s="55">
        <v>121085</v>
      </c>
      <c r="M12" s="55">
        <v>105412</v>
      </c>
      <c r="N12" s="55">
        <f>L12+M12</f>
        <v>226497</v>
      </c>
      <c r="O12" s="55">
        <v>13298</v>
      </c>
      <c r="P12" s="55">
        <v>12038</v>
      </c>
      <c r="Q12" s="55">
        <f>O12+P12</f>
        <v>25336</v>
      </c>
      <c r="R12" s="195">
        <f aca="true" t="shared" si="0" ref="R12:T13">IF(C12=0,"",F12/C12%)</f>
        <v>5.370437847039053</v>
      </c>
      <c r="S12" s="195">
        <f t="shared" si="0"/>
        <v>5.928191404632196</v>
      </c>
      <c r="T12" s="195">
        <f t="shared" si="0"/>
        <v>5.627277581846243</v>
      </c>
      <c r="U12" s="195">
        <f aca="true" t="shared" si="1" ref="U12:W13">IF(C12=0,"",I12/C12%)</f>
        <v>21.54646856322433</v>
      </c>
      <c r="V12" s="195">
        <f t="shared" si="1"/>
        <v>19.236675268406128</v>
      </c>
      <c r="W12" s="195">
        <f t="shared" si="1"/>
        <v>20.482832680988903</v>
      </c>
      <c r="X12" s="195">
        <f aca="true" t="shared" si="2" ref="X12:Z13">IF(C12=0,"",L12/C12%)</f>
        <v>65.85108523632645</v>
      </c>
      <c r="Y12" s="195">
        <f t="shared" si="2"/>
        <v>67.16493038962693</v>
      </c>
      <c r="Z12" s="195">
        <f t="shared" si="2"/>
        <v>66.45609731766142</v>
      </c>
      <c r="AA12" s="195">
        <f aca="true" t="shared" si="3" ref="AA12:AC13">IF(C12=0,"",O12/C12%)</f>
        <v>7.23200835341016</v>
      </c>
      <c r="AB12" s="195">
        <f t="shared" si="3"/>
        <v>7.670202937334735</v>
      </c>
      <c r="AC12" s="195">
        <f t="shared" si="3"/>
        <v>7.433792419503436</v>
      </c>
      <c r="AD12" s="55">
        <f>'[1]Board'!CI12</f>
        <v>27741</v>
      </c>
      <c r="AE12" s="55">
        <f>'[1]Board'!CJ12</f>
        <v>26870</v>
      </c>
      <c r="AF12" s="55">
        <f>'[1]Board'!CK12</f>
        <v>54611</v>
      </c>
      <c r="AG12" s="55">
        <v>2614</v>
      </c>
      <c r="AH12" s="55">
        <v>2453</v>
      </c>
      <c r="AI12" s="55">
        <f>AG12+AH12</f>
        <v>5067</v>
      </c>
      <c r="AJ12" s="55">
        <v>6624</v>
      </c>
      <c r="AK12" s="55">
        <v>4811</v>
      </c>
      <c r="AL12" s="55">
        <f>AJ12+AK12</f>
        <v>11435</v>
      </c>
      <c r="AM12" s="55">
        <v>14930</v>
      </c>
      <c r="AN12" s="55">
        <v>15196</v>
      </c>
      <c r="AO12" s="55">
        <f>AM12+AN12</f>
        <v>30126</v>
      </c>
      <c r="AP12" s="55">
        <v>3573</v>
      </c>
      <c r="AQ12" s="55">
        <v>4410</v>
      </c>
      <c r="AR12" s="55">
        <f>AP12+AQ12</f>
        <v>7983</v>
      </c>
      <c r="AS12" s="195">
        <f aca="true" t="shared" si="4" ref="AS12:AU13">IF(AD12=0,"",AG12/AD12%)</f>
        <v>9.422875887675282</v>
      </c>
      <c r="AT12" s="195">
        <f t="shared" si="4"/>
        <v>9.129140305173056</v>
      </c>
      <c r="AU12" s="195">
        <f t="shared" si="4"/>
        <v>9.278350515463917</v>
      </c>
      <c r="AV12" s="195">
        <f aca="true" t="shared" si="5" ref="AV12:AX13">IF(AD12=0,"",AJ12/AD12%)</f>
        <v>23.878014491186327</v>
      </c>
      <c r="AW12" s="195">
        <f t="shared" si="5"/>
        <v>17.90472646073688</v>
      </c>
      <c r="AX12" s="195">
        <f t="shared" si="5"/>
        <v>20.93900496237022</v>
      </c>
      <c r="AY12" s="195">
        <f aca="true" t="shared" si="6" ref="AY12:BA13">IF(AD12=0,"",AM12/AD12%)</f>
        <v>53.81925669586532</v>
      </c>
      <c r="AZ12" s="195">
        <f t="shared" si="6"/>
        <v>56.55377744696688</v>
      </c>
      <c r="BA12" s="195">
        <f t="shared" si="6"/>
        <v>55.164710406328396</v>
      </c>
      <c r="BB12" s="195">
        <f aca="true" t="shared" si="7" ref="BB12:BD13">IF(AD12=0,"",AP12/AD12%)</f>
        <v>12.87985292527306</v>
      </c>
      <c r="BC12" s="195">
        <f t="shared" si="7"/>
        <v>16.412355787123186</v>
      </c>
      <c r="BD12" s="195">
        <f t="shared" si="7"/>
        <v>14.617934115837468</v>
      </c>
      <c r="BE12" s="55">
        <f>'[1]Board'!EB12</f>
        <v>8095</v>
      </c>
      <c r="BF12" s="55">
        <f>'[1]Board'!EC12</f>
        <v>7162</v>
      </c>
      <c r="BG12" s="55">
        <f>'[1]Board'!ED12</f>
        <v>15257</v>
      </c>
      <c r="BH12" s="55">
        <v>1293</v>
      </c>
      <c r="BI12" s="55">
        <v>1047</v>
      </c>
      <c r="BJ12" s="55">
        <f>BH12+BI12</f>
        <v>2340</v>
      </c>
      <c r="BK12" s="55">
        <v>1576</v>
      </c>
      <c r="BL12" s="55">
        <v>1107</v>
      </c>
      <c r="BM12" s="55">
        <f>BK12+BL12</f>
        <v>2683</v>
      </c>
      <c r="BN12" s="55">
        <v>4402</v>
      </c>
      <c r="BO12" s="55">
        <v>3917</v>
      </c>
      <c r="BP12" s="55">
        <f>BN12+BO12</f>
        <v>8319</v>
      </c>
      <c r="BQ12" s="55">
        <v>824</v>
      </c>
      <c r="BR12" s="55">
        <v>1091</v>
      </c>
      <c r="BS12" s="55">
        <f>BQ12+BR12</f>
        <v>1915</v>
      </c>
      <c r="BT12" s="195">
        <f aca="true" t="shared" si="8" ref="BT12:BV13">IF(BE12=0,"",BH12/BE12%)</f>
        <v>15.972822730080296</v>
      </c>
      <c r="BU12" s="195">
        <f t="shared" si="8"/>
        <v>14.618821558223958</v>
      </c>
      <c r="BV12" s="195">
        <f t="shared" si="8"/>
        <v>15.33722225863538</v>
      </c>
      <c r="BW12" s="195">
        <f aca="true" t="shared" si="9" ref="BW12:BY13">IF(BE12=0,"",BK12/BE12%)</f>
        <v>19.468807906114886</v>
      </c>
      <c r="BX12" s="195">
        <f t="shared" si="9"/>
        <v>15.456576375314157</v>
      </c>
      <c r="BY12" s="195">
        <f t="shared" si="9"/>
        <v>17.585370649537918</v>
      </c>
      <c r="BZ12" s="195">
        <f aca="true" t="shared" si="10" ref="BZ12:CB13">IF(BE12=0,"",BN12/BE12%)</f>
        <v>54.37924644842495</v>
      </c>
      <c r="CA12" s="195">
        <f t="shared" si="10"/>
        <v>54.691426975705106</v>
      </c>
      <c r="CB12" s="195">
        <f t="shared" si="10"/>
        <v>54.52579143999476</v>
      </c>
      <c r="CC12" s="195">
        <f aca="true" t="shared" si="11" ref="CC12:CE13">IF(BE12=0,"",BQ12/BE12%)</f>
        <v>10.179122915379864</v>
      </c>
      <c r="CD12" s="195">
        <f t="shared" si="11"/>
        <v>15.23317509075677</v>
      </c>
      <c r="CE12" s="195">
        <f t="shared" si="11"/>
        <v>12.551615651831947</v>
      </c>
    </row>
    <row r="13" spans="1:83" ht="27.75" customHeight="1">
      <c r="A13" s="4">
        <v>4</v>
      </c>
      <c r="B13" s="186" t="str">
        <f>'[1]Board'!B13</f>
        <v>Assam Higher Secondary Education Council</v>
      </c>
      <c r="C13" s="55">
        <f>'[1]Board'!AP13</f>
        <v>85521</v>
      </c>
      <c r="D13" s="55">
        <f>'[1]Board'!AQ13</f>
        <v>79806</v>
      </c>
      <c r="E13" s="55">
        <f>'[1]Board'!AR13</f>
        <v>165327</v>
      </c>
      <c r="F13" s="55">
        <v>63852</v>
      </c>
      <c r="G13" s="55">
        <v>72727</v>
      </c>
      <c r="H13" s="55">
        <f>F13+G13</f>
        <v>136579</v>
      </c>
      <c r="I13" s="55">
        <v>10420</v>
      </c>
      <c r="J13" s="55">
        <v>2970</v>
      </c>
      <c r="K13" s="55">
        <f>I13+J13</f>
        <v>13390</v>
      </c>
      <c r="L13" s="55">
        <v>11249</v>
      </c>
      <c r="M13" s="55">
        <v>4109</v>
      </c>
      <c r="N13" s="55">
        <f>L13+M13</f>
        <v>15358</v>
      </c>
      <c r="O13" s="214"/>
      <c r="P13" s="214"/>
      <c r="Q13" s="214"/>
      <c r="R13" s="195">
        <f t="shared" si="0"/>
        <v>74.66236362998562</v>
      </c>
      <c r="S13" s="195">
        <f t="shared" si="0"/>
        <v>91.12973961857504</v>
      </c>
      <c r="T13" s="195">
        <f t="shared" si="0"/>
        <v>82.61143067980427</v>
      </c>
      <c r="U13" s="195">
        <f t="shared" si="1"/>
        <v>12.184141906666198</v>
      </c>
      <c r="V13" s="195">
        <f t="shared" si="1"/>
        <v>3.7215246973911738</v>
      </c>
      <c r="W13" s="195">
        <f t="shared" si="1"/>
        <v>8.099100570384753</v>
      </c>
      <c r="X13" s="195">
        <f t="shared" si="2"/>
        <v>13.153494463348183</v>
      </c>
      <c r="Y13" s="195">
        <f t="shared" si="2"/>
        <v>5.148735684033782</v>
      </c>
      <c r="Z13" s="195">
        <f t="shared" si="2"/>
        <v>9.28946874981098</v>
      </c>
      <c r="AA13" s="215">
        <f t="shared" si="3"/>
        <v>0</v>
      </c>
      <c r="AB13" s="215">
        <f t="shared" si="3"/>
        <v>0</v>
      </c>
      <c r="AC13" s="215">
        <f t="shared" si="3"/>
        <v>0</v>
      </c>
      <c r="AD13" s="55">
        <f>'[1]Board'!CI13</f>
        <v>6905</v>
      </c>
      <c r="AE13" s="55">
        <f>'[1]Board'!CJ13</f>
        <v>5684</v>
      </c>
      <c r="AF13" s="55">
        <f>'[1]Board'!CK13</f>
        <v>12589</v>
      </c>
      <c r="AG13" s="55">
        <v>5211</v>
      </c>
      <c r="AH13" s="55">
        <v>5238</v>
      </c>
      <c r="AI13" s="55">
        <f>AG13+AH13</f>
        <v>10449</v>
      </c>
      <c r="AJ13" s="55">
        <v>878</v>
      </c>
      <c r="AK13" s="55">
        <v>189</v>
      </c>
      <c r="AL13" s="55">
        <f>AJ13+AK13</f>
        <v>1067</v>
      </c>
      <c r="AM13" s="55">
        <v>816</v>
      </c>
      <c r="AN13" s="55">
        <v>257</v>
      </c>
      <c r="AO13" s="55">
        <f>AM13+AN13</f>
        <v>1073</v>
      </c>
      <c r="AP13" s="214"/>
      <c r="AQ13" s="214"/>
      <c r="AR13" s="214"/>
      <c r="AS13" s="195">
        <f t="shared" si="4"/>
        <v>75.4670528602462</v>
      </c>
      <c r="AT13" s="195">
        <f t="shared" si="4"/>
        <v>92.15341308937367</v>
      </c>
      <c r="AU13" s="195">
        <f t="shared" si="4"/>
        <v>83.00103264754945</v>
      </c>
      <c r="AV13" s="195">
        <f t="shared" si="5"/>
        <v>12.715423606082549</v>
      </c>
      <c r="AW13" s="195">
        <f t="shared" si="5"/>
        <v>3.3251231527093594</v>
      </c>
      <c r="AX13" s="195">
        <f t="shared" si="5"/>
        <v>8.475653348161092</v>
      </c>
      <c r="AY13" s="195">
        <f t="shared" si="6"/>
        <v>11.817523533671253</v>
      </c>
      <c r="AZ13" s="195">
        <f t="shared" si="6"/>
        <v>4.521463757916959</v>
      </c>
      <c r="BA13" s="195">
        <f t="shared" si="6"/>
        <v>8.523314004289459</v>
      </c>
      <c r="BB13" s="215">
        <f t="shared" si="7"/>
        <v>0</v>
      </c>
      <c r="BC13" s="215">
        <f t="shared" si="7"/>
        <v>0</v>
      </c>
      <c r="BD13" s="215">
        <f t="shared" si="7"/>
        <v>0</v>
      </c>
      <c r="BE13" s="55">
        <f>'[1]Board'!EB13</f>
        <v>15473</v>
      </c>
      <c r="BF13" s="55">
        <f>'[1]Board'!EC13</f>
        <v>14376</v>
      </c>
      <c r="BG13" s="55">
        <f>'[1]Board'!ED13</f>
        <v>29849</v>
      </c>
      <c r="BH13" s="55">
        <v>12964</v>
      </c>
      <c r="BI13" s="55">
        <v>13556</v>
      </c>
      <c r="BJ13" s="55">
        <f>BH13+BI13</f>
        <v>26520</v>
      </c>
      <c r="BK13" s="55">
        <v>1163</v>
      </c>
      <c r="BL13" s="55">
        <v>277</v>
      </c>
      <c r="BM13" s="55">
        <f>BK13+BL13</f>
        <v>1440</v>
      </c>
      <c r="BN13" s="55">
        <v>1346</v>
      </c>
      <c r="BO13" s="55">
        <v>543</v>
      </c>
      <c r="BP13" s="55">
        <f>BN13+BO13</f>
        <v>1889</v>
      </c>
      <c r="BQ13" s="214"/>
      <c r="BR13" s="214"/>
      <c r="BS13" s="214"/>
      <c r="BT13" s="195">
        <f t="shared" si="8"/>
        <v>83.78465714470369</v>
      </c>
      <c r="BU13" s="195">
        <f t="shared" si="8"/>
        <v>94.2960489705064</v>
      </c>
      <c r="BV13" s="195">
        <f t="shared" si="8"/>
        <v>88.84719756105731</v>
      </c>
      <c r="BW13" s="195">
        <f t="shared" si="9"/>
        <v>7.516318748788212</v>
      </c>
      <c r="BX13" s="195">
        <f t="shared" si="9"/>
        <v>1.9268224819143018</v>
      </c>
      <c r="BY13" s="195">
        <f t="shared" si="9"/>
        <v>4.824282220509899</v>
      </c>
      <c r="BZ13" s="195">
        <f t="shared" si="10"/>
        <v>8.699024106508112</v>
      </c>
      <c r="CA13" s="195">
        <f t="shared" si="10"/>
        <v>3.777128547579299</v>
      </c>
      <c r="CB13" s="195">
        <f t="shared" si="10"/>
        <v>6.328520218432778</v>
      </c>
      <c r="CC13" s="215">
        <f t="shared" si="11"/>
        <v>0</v>
      </c>
      <c r="CD13" s="215">
        <f t="shared" si="11"/>
        <v>0</v>
      </c>
      <c r="CE13" s="215">
        <f t="shared" si="11"/>
        <v>0</v>
      </c>
    </row>
    <row r="14" spans="1:83" ht="29.25" customHeight="1">
      <c r="A14" s="4">
        <v>5</v>
      </c>
      <c r="B14" s="187" t="s">
        <v>79</v>
      </c>
      <c r="C14" s="32">
        <v>24</v>
      </c>
      <c r="D14" s="32">
        <v>325</v>
      </c>
      <c r="E14" s="32">
        <v>349</v>
      </c>
      <c r="F14" s="41">
        <v>16</v>
      </c>
      <c r="G14" s="41">
        <v>118</v>
      </c>
      <c r="H14" s="32">
        <v>134</v>
      </c>
      <c r="I14" s="90">
        <v>0</v>
      </c>
      <c r="J14" s="90">
        <v>0</v>
      </c>
      <c r="K14" s="90">
        <v>0</v>
      </c>
      <c r="L14" s="41">
        <v>8</v>
      </c>
      <c r="M14" s="41">
        <v>163</v>
      </c>
      <c r="N14" s="32">
        <v>171</v>
      </c>
      <c r="O14" s="92">
        <v>0</v>
      </c>
      <c r="P14" s="54">
        <v>44</v>
      </c>
      <c r="Q14" s="32">
        <v>44</v>
      </c>
      <c r="R14" s="58">
        <v>66.66666666666667</v>
      </c>
      <c r="S14" s="58">
        <v>36.30769230769231</v>
      </c>
      <c r="T14" s="58">
        <v>38.39541547277937</v>
      </c>
      <c r="U14" s="91">
        <v>0</v>
      </c>
      <c r="V14" s="91">
        <v>0</v>
      </c>
      <c r="W14" s="91">
        <v>0</v>
      </c>
      <c r="X14" s="58">
        <v>33.333333333333336</v>
      </c>
      <c r="Y14" s="58">
        <v>50.15384615384615</v>
      </c>
      <c r="Z14" s="58">
        <v>48.9971346704871</v>
      </c>
      <c r="AA14" s="91">
        <v>0</v>
      </c>
      <c r="AB14" s="58">
        <v>13.538461538461538</v>
      </c>
      <c r="AC14" s="58">
        <v>12.607449856733524</v>
      </c>
      <c r="AD14" s="90">
        <v>0</v>
      </c>
      <c r="AE14" s="32">
        <v>8</v>
      </c>
      <c r="AF14" s="32">
        <v>8</v>
      </c>
      <c r="AG14" s="71">
        <v>1</v>
      </c>
      <c r="AH14" s="71">
        <v>2</v>
      </c>
      <c r="AI14" s="71">
        <v>3</v>
      </c>
      <c r="AJ14" s="93">
        <v>0</v>
      </c>
      <c r="AK14" s="93">
        <v>0</v>
      </c>
      <c r="AL14" s="93">
        <v>0</v>
      </c>
      <c r="AM14" s="93">
        <v>0</v>
      </c>
      <c r="AN14" s="71">
        <v>4</v>
      </c>
      <c r="AO14" s="71">
        <v>4</v>
      </c>
      <c r="AP14" s="93">
        <v>0</v>
      </c>
      <c r="AQ14" s="94">
        <v>0</v>
      </c>
      <c r="AR14" s="93">
        <v>0</v>
      </c>
      <c r="AS14" s="91">
        <v>0</v>
      </c>
      <c r="AT14" s="58">
        <v>25</v>
      </c>
      <c r="AU14" s="58">
        <v>37.5</v>
      </c>
      <c r="AV14" s="91">
        <v>0</v>
      </c>
      <c r="AW14" s="91">
        <v>0</v>
      </c>
      <c r="AX14" s="91">
        <v>0</v>
      </c>
      <c r="AY14" s="91">
        <v>0</v>
      </c>
      <c r="AZ14" s="58">
        <v>50</v>
      </c>
      <c r="BA14" s="58">
        <v>50</v>
      </c>
      <c r="BB14" s="91">
        <v>0</v>
      </c>
      <c r="BC14" s="91">
        <v>0</v>
      </c>
      <c r="BD14" s="91">
        <v>0</v>
      </c>
      <c r="BE14" s="32">
        <v>1</v>
      </c>
      <c r="BF14" s="32">
        <v>20</v>
      </c>
      <c r="BG14" s="32">
        <v>21</v>
      </c>
      <c r="BH14" s="92">
        <v>0</v>
      </c>
      <c r="BI14" s="41">
        <v>5</v>
      </c>
      <c r="BJ14" s="32">
        <v>5</v>
      </c>
      <c r="BK14" s="90">
        <v>0</v>
      </c>
      <c r="BL14" s="90">
        <v>0</v>
      </c>
      <c r="BM14" s="90">
        <v>0</v>
      </c>
      <c r="BN14" s="92">
        <v>0</v>
      </c>
      <c r="BO14" s="41">
        <v>10</v>
      </c>
      <c r="BP14" s="32">
        <v>10</v>
      </c>
      <c r="BQ14" s="92">
        <v>0</v>
      </c>
      <c r="BR14" s="79">
        <v>5</v>
      </c>
      <c r="BS14" s="32">
        <v>5</v>
      </c>
      <c r="BT14" s="58">
        <v>0</v>
      </c>
      <c r="BU14" s="58">
        <v>25</v>
      </c>
      <c r="BV14" s="58">
        <v>23.80952380952381</v>
      </c>
      <c r="BW14" s="91">
        <v>0</v>
      </c>
      <c r="BX14" s="91">
        <v>0</v>
      </c>
      <c r="BY14" s="91">
        <v>0</v>
      </c>
      <c r="BZ14" s="91">
        <v>0</v>
      </c>
      <c r="CA14" s="58">
        <v>50</v>
      </c>
      <c r="CB14" s="58">
        <v>47.61904761904762</v>
      </c>
      <c r="CC14" s="91">
        <v>0</v>
      </c>
      <c r="CD14" s="58">
        <v>25</v>
      </c>
      <c r="CE14" s="58">
        <v>23.80952380952381</v>
      </c>
    </row>
    <row r="15" spans="1:83" ht="27.75" customHeight="1">
      <c r="A15" s="4">
        <v>6</v>
      </c>
      <c r="B15" s="187" t="s">
        <v>37</v>
      </c>
      <c r="C15" s="32">
        <v>351656</v>
      </c>
      <c r="D15" s="32">
        <v>243364</v>
      </c>
      <c r="E15" s="32">
        <v>595020</v>
      </c>
      <c r="F15" s="32">
        <v>123466</v>
      </c>
      <c r="G15" s="32">
        <v>178591</v>
      </c>
      <c r="H15" s="32">
        <v>302057</v>
      </c>
      <c r="I15" s="32">
        <v>49079</v>
      </c>
      <c r="J15" s="32">
        <v>11129</v>
      </c>
      <c r="K15" s="32">
        <v>60208</v>
      </c>
      <c r="L15" s="32">
        <v>179111</v>
      </c>
      <c r="M15" s="32">
        <v>53644</v>
      </c>
      <c r="N15" s="32">
        <v>232755</v>
      </c>
      <c r="O15" s="83"/>
      <c r="P15" s="83"/>
      <c r="Q15" s="83"/>
      <c r="R15" s="58">
        <v>35.1098801101076</v>
      </c>
      <c r="S15" s="58">
        <v>73.38431320984205</v>
      </c>
      <c r="T15" s="58">
        <v>50.76417599408423</v>
      </c>
      <c r="U15" s="58">
        <v>13.95653707031872</v>
      </c>
      <c r="V15" s="58">
        <v>4.5729853223977255</v>
      </c>
      <c r="W15" s="58">
        <v>10.118651473900037</v>
      </c>
      <c r="X15" s="58">
        <v>50.93358281957367</v>
      </c>
      <c r="Y15" s="58">
        <v>22.042701467760228</v>
      </c>
      <c r="Z15" s="58">
        <v>39.11717253201573</v>
      </c>
      <c r="AA15" s="84">
        <v>0</v>
      </c>
      <c r="AB15" s="84">
        <v>0</v>
      </c>
      <c r="AC15" s="84">
        <v>0</v>
      </c>
      <c r="AD15" s="32">
        <v>36992</v>
      </c>
      <c r="AE15" s="32">
        <v>17837</v>
      </c>
      <c r="AF15" s="32">
        <v>54829</v>
      </c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>
        <v>0</v>
      </c>
      <c r="BE15" s="32">
        <v>4303</v>
      </c>
      <c r="BF15" s="32">
        <v>2256</v>
      </c>
      <c r="BG15" s="32">
        <v>6559</v>
      </c>
      <c r="BH15" s="83"/>
      <c r="BI15" s="83"/>
      <c r="BJ15" s="83"/>
      <c r="BK15" s="101"/>
      <c r="BL15" s="101"/>
      <c r="BM15" s="101"/>
      <c r="BN15" s="83"/>
      <c r="BO15" s="83"/>
      <c r="BP15" s="83"/>
      <c r="BQ15" s="83"/>
      <c r="BR15" s="83"/>
      <c r="BS15" s="83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</row>
    <row r="16" spans="1:83" ht="28.5" customHeight="1">
      <c r="A16" s="4">
        <v>7</v>
      </c>
      <c r="B16" s="187" t="s">
        <v>38</v>
      </c>
      <c r="C16" s="32">
        <v>27021</v>
      </c>
      <c r="D16" s="32">
        <v>37391</v>
      </c>
      <c r="E16" s="32">
        <v>64412</v>
      </c>
      <c r="F16" s="83">
        <v>27021</v>
      </c>
      <c r="G16" s="83">
        <v>37391</v>
      </c>
      <c r="H16" s="83">
        <v>64412</v>
      </c>
      <c r="I16" s="83"/>
      <c r="J16" s="83"/>
      <c r="K16" s="83">
        <v>0</v>
      </c>
      <c r="L16" s="83"/>
      <c r="M16" s="83"/>
      <c r="N16" s="83">
        <v>0</v>
      </c>
      <c r="O16" s="83"/>
      <c r="P16" s="83"/>
      <c r="Q16" s="83">
        <v>0</v>
      </c>
      <c r="R16" s="84">
        <v>100.00000000000001</v>
      </c>
      <c r="S16" s="84">
        <v>100</v>
      </c>
      <c r="T16" s="84">
        <v>100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0</v>
      </c>
      <c r="AA16" s="84">
        <v>0</v>
      </c>
      <c r="AB16" s="84">
        <v>0</v>
      </c>
      <c r="AC16" s="84">
        <v>0</v>
      </c>
      <c r="AD16" s="83">
        <v>0</v>
      </c>
      <c r="AE16" s="83">
        <v>0</v>
      </c>
      <c r="AF16" s="83">
        <v>0</v>
      </c>
      <c r="AG16" s="83"/>
      <c r="AH16" s="83"/>
      <c r="AI16" s="83">
        <v>0</v>
      </c>
      <c r="AJ16" s="83"/>
      <c r="AK16" s="83"/>
      <c r="AL16" s="83">
        <v>0</v>
      </c>
      <c r="AM16" s="83"/>
      <c r="AN16" s="83"/>
      <c r="AO16" s="83">
        <v>0</v>
      </c>
      <c r="AP16" s="83"/>
      <c r="AQ16" s="83"/>
      <c r="AR16" s="83">
        <v>0</v>
      </c>
      <c r="AS16" s="84" t="s">
        <v>86</v>
      </c>
      <c r="AT16" s="84" t="s">
        <v>86</v>
      </c>
      <c r="AU16" s="84" t="s">
        <v>86</v>
      </c>
      <c r="AV16" s="84" t="s">
        <v>86</v>
      </c>
      <c r="AW16" s="84" t="s">
        <v>86</v>
      </c>
      <c r="AX16" s="84" t="s">
        <v>86</v>
      </c>
      <c r="AY16" s="84" t="s">
        <v>86</v>
      </c>
      <c r="AZ16" s="84" t="s">
        <v>86</v>
      </c>
      <c r="BA16" s="84" t="s">
        <v>86</v>
      </c>
      <c r="BB16" s="84" t="s">
        <v>86</v>
      </c>
      <c r="BC16" s="84" t="s">
        <v>86</v>
      </c>
      <c r="BD16" s="84" t="s">
        <v>86</v>
      </c>
      <c r="BE16" s="83">
        <v>0</v>
      </c>
      <c r="BF16" s="83">
        <v>0</v>
      </c>
      <c r="BG16" s="83">
        <v>0</v>
      </c>
      <c r="BH16" s="83"/>
      <c r="BI16" s="83"/>
      <c r="BJ16" s="83">
        <v>0</v>
      </c>
      <c r="BK16" s="83"/>
      <c r="BL16" s="83"/>
      <c r="BM16" s="83">
        <v>0</v>
      </c>
      <c r="BN16" s="83"/>
      <c r="BO16" s="83"/>
      <c r="BP16" s="83">
        <v>0</v>
      </c>
      <c r="BQ16" s="83"/>
      <c r="BR16" s="83"/>
      <c r="BS16" s="83">
        <v>0</v>
      </c>
      <c r="BT16" s="84" t="s">
        <v>86</v>
      </c>
      <c r="BU16" s="84" t="s">
        <v>86</v>
      </c>
      <c r="BV16" s="84" t="s">
        <v>86</v>
      </c>
      <c r="BW16" s="84" t="s">
        <v>86</v>
      </c>
      <c r="BX16" s="84" t="s">
        <v>86</v>
      </c>
      <c r="BY16" s="84" t="s">
        <v>86</v>
      </c>
      <c r="BZ16" s="84" t="s">
        <v>86</v>
      </c>
      <c r="CA16" s="84" t="s">
        <v>86</v>
      </c>
      <c r="CB16" s="84" t="s">
        <v>86</v>
      </c>
      <c r="CC16" s="84" t="s">
        <v>86</v>
      </c>
      <c r="CD16" s="84" t="s">
        <v>86</v>
      </c>
      <c r="CE16" s="84" t="s">
        <v>86</v>
      </c>
    </row>
    <row r="17" spans="1:83" ht="32.25" customHeight="1">
      <c r="A17" s="4">
        <v>8</v>
      </c>
      <c r="B17" s="187" t="s">
        <v>39</v>
      </c>
      <c r="C17" s="32">
        <v>77803</v>
      </c>
      <c r="D17" s="32">
        <v>67459</v>
      </c>
      <c r="E17" s="32">
        <v>145262</v>
      </c>
      <c r="F17" s="32">
        <v>30581</v>
      </c>
      <c r="G17" s="32">
        <v>34540</v>
      </c>
      <c r="H17" s="32">
        <v>65121</v>
      </c>
      <c r="I17" s="32">
        <v>12603</v>
      </c>
      <c r="J17" s="32">
        <v>9104</v>
      </c>
      <c r="K17" s="32">
        <v>21707</v>
      </c>
      <c r="L17" s="32">
        <v>29628</v>
      </c>
      <c r="M17" s="32">
        <v>21275</v>
      </c>
      <c r="N17" s="32">
        <v>50903</v>
      </c>
      <c r="O17" s="32">
        <v>743</v>
      </c>
      <c r="P17" s="32">
        <v>670</v>
      </c>
      <c r="Q17" s="32">
        <v>1413</v>
      </c>
      <c r="R17" s="58">
        <v>39.30568230016838</v>
      </c>
      <c r="S17" s="58">
        <v>51.20147052283609</v>
      </c>
      <c r="T17" s="58">
        <v>44.83003125387231</v>
      </c>
      <c r="U17" s="58">
        <v>16.198604166934437</v>
      </c>
      <c r="V17" s="58">
        <v>13.495604737692524</v>
      </c>
      <c r="W17" s="58">
        <v>14.943343751290772</v>
      </c>
      <c r="X17" s="58">
        <v>38.08079379972495</v>
      </c>
      <c r="Y17" s="58">
        <v>31.537674735765428</v>
      </c>
      <c r="Z17" s="58">
        <v>35.04219961173604</v>
      </c>
      <c r="AA17" s="58">
        <v>0.9549760292019588</v>
      </c>
      <c r="AB17" s="58">
        <v>0.9931958671192872</v>
      </c>
      <c r="AC17" s="58">
        <v>0.9727251449105755</v>
      </c>
      <c r="AD17" s="32">
        <v>17095</v>
      </c>
      <c r="AE17" s="32">
        <v>14216</v>
      </c>
      <c r="AF17" s="32">
        <v>31311</v>
      </c>
      <c r="AG17" s="32">
        <v>8425</v>
      </c>
      <c r="AH17" s="32">
        <v>8711</v>
      </c>
      <c r="AI17" s="32">
        <v>17136</v>
      </c>
      <c r="AJ17" s="32">
        <v>1715</v>
      </c>
      <c r="AK17" s="32">
        <v>900</v>
      </c>
      <c r="AL17" s="32">
        <v>2615</v>
      </c>
      <c r="AM17" s="32">
        <v>5050</v>
      </c>
      <c r="AN17" s="32">
        <v>3610</v>
      </c>
      <c r="AO17" s="32">
        <v>8660</v>
      </c>
      <c r="AP17" s="32">
        <v>185</v>
      </c>
      <c r="AQ17" s="32">
        <v>79</v>
      </c>
      <c r="AR17" s="32">
        <v>264</v>
      </c>
      <c r="AS17" s="58">
        <v>49.2834162035683</v>
      </c>
      <c r="AT17" s="58">
        <v>61.276027011817675</v>
      </c>
      <c r="AU17" s="58">
        <v>54.728370221327964</v>
      </c>
      <c r="AV17" s="58">
        <v>10.032173150043873</v>
      </c>
      <c r="AW17" s="58">
        <v>6.330894766460326</v>
      </c>
      <c r="AX17" s="58">
        <v>8.351697486506339</v>
      </c>
      <c r="AY17" s="58">
        <v>29.540801403919275</v>
      </c>
      <c r="AZ17" s="58">
        <v>25.393922341024197</v>
      </c>
      <c r="BA17" s="58">
        <v>27.658011561432083</v>
      </c>
      <c r="BB17" s="58">
        <v>1.0821877742029835</v>
      </c>
      <c r="BC17" s="58">
        <v>0.5557118739448509</v>
      </c>
      <c r="BD17" s="58">
        <v>0.8431541630736802</v>
      </c>
      <c r="BE17" s="32">
        <v>10549</v>
      </c>
      <c r="BF17" s="32">
        <v>8656</v>
      </c>
      <c r="BG17" s="32">
        <v>19205</v>
      </c>
      <c r="BH17" s="32">
        <v>4513</v>
      </c>
      <c r="BI17" s="32">
        <v>4693</v>
      </c>
      <c r="BJ17" s="32">
        <v>9206</v>
      </c>
      <c r="BK17" s="32">
        <v>1617</v>
      </c>
      <c r="BL17" s="32">
        <v>978</v>
      </c>
      <c r="BM17" s="32">
        <v>2595</v>
      </c>
      <c r="BN17" s="32">
        <v>3977</v>
      </c>
      <c r="BO17" s="32">
        <v>2803</v>
      </c>
      <c r="BP17" s="32">
        <v>6780</v>
      </c>
      <c r="BQ17" s="32">
        <v>127</v>
      </c>
      <c r="BR17" s="32">
        <v>92</v>
      </c>
      <c r="BS17" s="32">
        <v>219</v>
      </c>
      <c r="BT17" s="58">
        <v>42.781306284955924</v>
      </c>
      <c r="BU17" s="58">
        <v>54.216728280961185</v>
      </c>
      <c r="BV17" s="58">
        <v>47.935433480864354</v>
      </c>
      <c r="BW17" s="58">
        <v>15.328467153284672</v>
      </c>
      <c r="BX17" s="58">
        <v>11.298521256931608</v>
      </c>
      <c r="BY17" s="58">
        <v>13.512106222337932</v>
      </c>
      <c r="BZ17" s="58">
        <v>37.700255948431135</v>
      </c>
      <c r="CA17" s="58">
        <v>32.382162661737524</v>
      </c>
      <c r="CB17" s="58">
        <v>35.30330643061703</v>
      </c>
      <c r="CC17" s="58">
        <v>1.2039055834676273</v>
      </c>
      <c r="CD17" s="58">
        <v>1.0628465804066543</v>
      </c>
      <c r="CE17" s="58">
        <v>1.1403280395730278</v>
      </c>
    </row>
    <row r="18" spans="1:83" ht="32.25" customHeight="1">
      <c r="A18" s="4">
        <v>9</v>
      </c>
      <c r="B18" s="187" t="s">
        <v>72</v>
      </c>
      <c r="C18" s="32">
        <v>100</v>
      </c>
      <c r="D18" s="32">
        <v>88</v>
      </c>
      <c r="E18" s="32">
        <v>188</v>
      </c>
      <c r="F18" s="71">
        <v>100</v>
      </c>
      <c r="G18" s="71">
        <v>88</v>
      </c>
      <c r="H18" s="71">
        <v>188</v>
      </c>
      <c r="I18" s="83"/>
      <c r="J18" s="83"/>
      <c r="K18" s="83">
        <v>0</v>
      </c>
      <c r="L18" s="83"/>
      <c r="M18" s="83"/>
      <c r="N18" s="83"/>
      <c r="O18" s="83"/>
      <c r="P18" s="83"/>
      <c r="Q18" s="83"/>
      <c r="R18" s="76">
        <v>100</v>
      </c>
      <c r="S18" s="76">
        <v>100</v>
      </c>
      <c r="T18" s="76">
        <v>100</v>
      </c>
      <c r="U18" s="84"/>
      <c r="V18" s="84"/>
      <c r="W18" s="84"/>
      <c r="X18" s="84"/>
      <c r="Y18" s="84"/>
      <c r="Z18" s="84"/>
      <c r="AA18" s="84"/>
      <c r="AB18" s="84"/>
      <c r="AC18" s="84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</row>
    <row r="19" spans="1:83" ht="31.5" customHeight="1">
      <c r="A19" s="4">
        <v>10</v>
      </c>
      <c r="B19" s="187" t="s">
        <v>40</v>
      </c>
      <c r="C19" s="32">
        <v>129</v>
      </c>
      <c r="D19" s="32">
        <v>71</v>
      </c>
      <c r="E19" s="32">
        <v>200</v>
      </c>
      <c r="F19" s="83"/>
      <c r="G19" s="83"/>
      <c r="H19" s="83">
        <v>0</v>
      </c>
      <c r="I19" s="83"/>
      <c r="J19" s="83"/>
      <c r="K19" s="83">
        <v>0</v>
      </c>
      <c r="L19" s="83"/>
      <c r="M19" s="83"/>
      <c r="N19" s="83">
        <v>0</v>
      </c>
      <c r="O19" s="83"/>
      <c r="P19" s="83"/>
      <c r="Q19" s="83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  <c r="Z19" s="84">
        <v>0</v>
      </c>
      <c r="AA19" s="84">
        <v>0</v>
      </c>
      <c r="AB19" s="84">
        <v>0</v>
      </c>
      <c r="AC19" s="84">
        <v>0</v>
      </c>
      <c r="AD19" s="32">
        <v>4</v>
      </c>
      <c r="AE19" s="32">
        <v>5</v>
      </c>
      <c r="AF19" s="32">
        <v>9</v>
      </c>
      <c r="AG19" s="83"/>
      <c r="AH19" s="83"/>
      <c r="AI19" s="83">
        <v>0</v>
      </c>
      <c r="AJ19" s="83"/>
      <c r="AK19" s="83"/>
      <c r="AL19" s="83">
        <v>0</v>
      </c>
      <c r="AM19" s="83"/>
      <c r="AN19" s="83"/>
      <c r="AO19" s="83">
        <v>0</v>
      </c>
      <c r="AP19" s="83"/>
      <c r="AQ19" s="83"/>
      <c r="AR19" s="83">
        <v>0</v>
      </c>
      <c r="AS19" s="84">
        <v>0</v>
      </c>
      <c r="AT19" s="84">
        <v>0</v>
      </c>
      <c r="AU19" s="84">
        <v>0</v>
      </c>
      <c r="AV19" s="84">
        <v>0</v>
      </c>
      <c r="AW19" s="84">
        <v>0</v>
      </c>
      <c r="AX19" s="84">
        <v>0</v>
      </c>
      <c r="AY19" s="84">
        <v>0</v>
      </c>
      <c r="AZ19" s="84">
        <v>0</v>
      </c>
      <c r="BA19" s="84">
        <v>0</v>
      </c>
      <c r="BB19" s="84">
        <v>0</v>
      </c>
      <c r="BC19" s="84">
        <v>0</v>
      </c>
      <c r="BD19" s="84">
        <v>0</v>
      </c>
      <c r="BE19" s="32">
        <v>65</v>
      </c>
      <c r="BF19" s="32">
        <v>40</v>
      </c>
      <c r="BG19" s="32">
        <v>105</v>
      </c>
      <c r="BH19" s="83"/>
      <c r="BI19" s="83"/>
      <c r="BJ19" s="83">
        <v>0</v>
      </c>
      <c r="BK19" s="83"/>
      <c r="BL19" s="83"/>
      <c r="BM19" s="83">
        <v>0</v>
      </c>
      <c r="BN19" s="83"/>
      <c r="BO19" s="83"/>
      <c r="BP19" s="83">
        <v>0</v>
      </c>
      <c r="BQ19" s="83"/>
      <c r="BR19" s="83"/>
      <c r="BS19" s="83">
        <v>0</v>
      </c>
      <c r="BT19" s="84">
        <v>0</v>
      </c>
      <c r="BU19" s="84">
        <v>0</v>
      </c>
      <c r="BV19" s="84">
        <v>0</v>
      </c>
      <c r="BW19" s="84">
        <v>0</v>
      </c>
      <c r="BX19" s="84">
        <v>0</v>
      </c>
      <c r="BY19" s="84">
        <v>0</v>
      </c>
      <c r="BZ19" s="84">
        <v>0</v>
      </c>
      <c r="CA19" s="84">
        <v>0</v>
      </c>
      <c r="CB19" s="84">
        <v>0</v>
      </c>
      <c r="CC19" s="84">
        <v>0</v>
      </c>
      <c r="CD19" s="84">
        <v>0</v>
      </c>
      <c r="CE19" s="84">
        <v>0</v>
      </c>
    </row>
    <row r="20" spans="1:83" ht="28.5" customHeight="1">
      <c r="A20" s="4">
        <v>11</v>
      </c>
      <c r="B20" s="187" t="s">
        <v>41</v>
      </c>
      <c r="C20" s="32">
        <v>5433</v>
      </c>
      <c r="D20" s="32">
        <v>6258</v>
      </c>
      <c r="E20" s="32">
        <v>11691</v>
      </c>
      <c r="F20" s="32">
        <v>579</v>
      </c>
      <c r="G20" s="32">
        <v>1457</v>
      </c>
      <c r="H20" s="32">
        <v>2036</v>
      </c>
      <c r="I20" s="32">
        <v>1721</v>
      </c>
      <c r="J20" s="32">
        <v>2057</v>
      </c>
      <c r="K20" s="32">
        <v>3778</v>
      </c>
      <c r="L20" s="32">
        <v>1239</v>
      </c>
      <c r="M20" s="32">
        <v>1370</v>
      </c>
      <c r="N20" s="32">
        <v>2609</v>
      </c>
      <c r="O20" s="32">
        <v>142</v>
      </c>
      <c r="P20" s="32">
        <v>843</v>
      </c>
      <c r="Q20" s="32">
        <v>985</v>
      </c>
      <c r="R20" s="58">
        <v>10.657095527332965</v>
      </c>
      <c r="S20" s="58">
        <v>23.282198785554492</v>
      </c>
      <c r="T20" s="58">
        <v>17.415105636814644</v>
      </c>
      <c r="U20" s="58">
        <v>31.676789987115775</v>
      </c>
      <c r="V20" s="58">
        <v>32.86992649408757</v>
      </c>
      <c r="W20" s="58">
        <v>32.31545633393208</v>
      </c>
      <c r="X20" s="58">
        <v>22.805080066261734</v>
      </c>
      <c r="Y20" s="58">
        <v>21.891978267817194</v>
      </c>
      <c r="Z20" s="58">
        <v>22.31631169275511</v>
      </c>
      <c r="AA20" s="58">
        <v>2.613657279587705</v>
      </c>
      <c r="AB20" s="58">
        <v>13.470757430488975</v>
      </c>
      <c r="AC20" s="58">
        <v>8.425284406808656</v>
      </c>
      <c r="AD20" s="32">
        <v>38</v>
      </c>
      <c r="AE20" s="32">
        <v>67</v>
      </c>
      <c r="AF20" s="32">
        <v>105</v>
      </c>
      <c r="AG20" s="32">
        <v>3</v>
      </c>
      <c r="AH20" s="32">
        <v>14</v>
      </c>
      <c r="AI20" s="32">
        <v>17</v>
      </c>
      <c r="AJ20" s="32">
        <v>15</v>
      </c>
      <c r="AK20" s="32">
        <v>18</v>
      </c>
      <c r="AL20" s="32">
        <v>33</v>
      </c>
      <c r="AM20" s="32">
        <v>6</v>
      </c>
      <c r="AN20" s="32">
        <v>18</v>
      </c>
      <c r="AO20" s="32">
        <v>24</v>
      </c>
      <c r="AP20" s="32">
        <v>11</v>
      </c>
      <c r="AQ20" s="32">
        <v>7</v>
      </c>
      <c r="AR20" s="32">
        <v>18</v>
      </c>
      <c r="AS20" s="58">
        <v>7.894736842105263</v>
      </c>
      <c r="AT20" s="58">
        <v>20.8955223880597</v>
      </c>
      <c r="AU20" s="58">
        <v>16.19047619047619</v>
      </c>
      <c r="AV20" s="58">
        <v>39.473684210526315</v>
      </c>
      <c r="AW20" s="58">
        <v>26.865671641791042</v>
      </c>
      <c r="AX20" s="58">
        <v>31.428571428571427</v>
      </c>
      <c r="AY20" s="58">
        <v>15.789473684210526</v>
      </c>
      <c r="AZ20" s="58">
        <v>26.865671641791042</v>
      </c>
      <c r="BA20" s="58">
        <v>22.857142857142858</v>
      </c>
      <c r="BB20" s="58">
        <v>28.94736842105263</v>
      </c>
      <c r="BC20" s="58">
        <v>10.44776119402985</v>
      </c>
      <c r="BD20" s="58">
        <v>17.142857142857142</v>
      </c>
      <c r="BE20" s="32">
        <v>324</v>
      </c>
      <c r="BF20" s="32">
        <v>403</v>
      </c>
      <c r="BG20" s="32">
        <v>727</v>
      </c>
      <c r="BH20" s="32">
        <v>40</v>
      </c>
      <c r="BI20" s="32">
        <v>98</v>
      </c>
      <c r="BJ20" s="32">
        <v>138</v>
      </c>
      <c r="BK20" s="32">
        <v>110</v>
      </c>
      <c r="BL20" s="32">
        <v>128</v>
      </c>
      <c r="BM20" s="32">
        <v>238</v>
      </c>
      <c r="BN20" s="32">
        <v>49</v>
      </c>
      <c r="BO20" s="32">
        <v>66</v>
      </c>
      <c r="BP20" s="32">
        <v>115</v>
      </c>
      <c r="BQ20" s="32">
        <v>89</v>
      </c>
      <c r="BR20" s="32">
        <v>76</v>
      </c>
      <c r="BS20" s="32">
        <v>165</v>
      </c>
      <c r="BT20" s="58">
        <v>12.345679012345679</v>
      </c>
      <c r="BU20" s="58">
        <v>24.317617866004962</v>
      </c>
      <c r="BV20" s="58">
        <v>18.982118294360387</v>
      </c>
      <c r="BW20" s="58">
        <v>33.95061728395061</v>
      </c>
      <c r="BX20" s="58">
        <v>31.761786600496276</v>
      </c>
      <c r="BY20" s="58">
        <v>32.737276478679505</v>
      </c>
      <c r="BZ20" s="58">
        <v>15.123456790123456</v>
      </c>
      <c r="CA20" s="58">
        <v>16.377171215880892</v>
      </c>
      <c r="CB20" s="58">
        <v>15.81843191196699</v>
      </c>
      <c r="CC20" s="58">
        <v>27.469135802469133</v>
      </c>
      <c r="CD20" s="58">
        <v>18.858560794044664</v>
      </c>
      <c r="CE20" s="58">
        <v>22.69601100412655</v>
      </c>
    </row>
    <row r="21" spans="1:83" ht="27.75" customHeight="1">
      <c r="A21" s="4">
        <v>12</v>
      </c>
      <c r="B21" s="187" t="s">
        <v>80</v>
      </c>
      <c r="C21" s="103">
        <v>211102</v>
      </c>
      <c r="D21" s="103">
        <v>157776</v>
      </c>
      <c r="E21" s="103">
        <v>368878</v>
      </c>
      <c r="F21" s="104">
        <v>1452</v>
      </c>
      <c r="G21" s="104">
        <v>754</v>
      </c>
      <c r="H21" s="104">
        <v>2206</v>
      </c>
      <c r="I21" s="104">
        <v>160846</v>
      </c>
      <c r="J21" s="104">
        <v>133288</v>
      </c>
      <c r="K21" s="104">
        <v>294134</v>
      </c>
      <c r="L21" s="103">
        <v>47928</v>
      </c>
      <c r="M21" s="103">
        <v>22685</v>
      </c>
      <c r="N21" s="104">
        <v>70613</v>
      </c>
      <c r="O21" s="103">
        <v>876</v>
      </c>
      <c r="P21" s="103">
        <v>1049</v>
      </c>
      <c r="Q21" s="104">
        <v>1925</v>
      </c>
      <c r="R21" s="105">
        <v>0.6878191585110516</v>
      </c>
      <c r="S21" s="105">
        <v>0.4778927086502383</v>
      </c>
      <c r="T21" s="105">
        <v>0.5980297008767126</v>
      </c>
      <c r="U21" s="105">
        <v>76.19349887731997</v>
      </c>
      <c r="V21" s="105">
        <v>84.47926173816043</v>
      </c>
      <c r="W21" s="105">
        <v>79.73747417845466</v>
      </c>
      <c r="X21" s="105">
        <v>22.703716686720163</v>
      </c>
      <c r="Y21" s="105">
        <v>14.377978906804584</v>
      </c>
      <c r="Z21" s="105">
        <v>19.14264336718373</v>
      </c>
      <c r="AA21" s="105">
        <v>0.4149652774488162</v>
      </c>
      <c r="AB21" s="105">
        <v>0.664866646384748</v>
      </c>
      <c r="AC21" s="105">
        <v>0.521852753484892</v>
      </c>
      <c r="AD21" s="103">
        <v>15864</v>
      </c>
      <c r="AE21" s="103">
        <v>11512</v>
      </c>
      <c r="AF21" s="103">
        <v>27376</v>
      </c>
      <c r="AG21" s="106"/>
      <c r="AH21" s="106"/>
      <c r="AI21" s="106">
        <v>0</v>
      </c>
      <c r="AJ21" s="106"/>
      <c r="AK21" s="106"/>
      <c r="AL21" s="106">
        <v>0</v>
      </c>
      <c r="AM21" s="107"/>
      <c r="AN21" s="107"/>
      <c r="AO21" s="106">
        <v>0</v>
      </c>
      <c r="AP21" s="107"/>
      <c r="AQ21" s="107"/>
      <c r="AR21" s="106">
        <v>0</v>
      </c>
      <c r="AS21" s="108">
        <v>0</v>
      </c>
      <c r="AT21" s="108">
        <v>0</v>
      </c>
      <c r="AU21" s="108">
        <v>0</v>
      </c>
      <c r="AV21" s="108">
        <v>0</v>
      </c>
      <c r="AW21" s="108">
        <v>0</v>
      </c>
      <c r="AX21" s="108">
        <v>0</v>
      </c>
      <c r="AY21" s="108">
        <v>0</v>
      </c>
      <c r="AZ21" s="108">
        <v>0</v>
      </c>
      <c r="BA21" s="108">
        <v>0</v>
      </c>
      <c r="BB21" s="84">
        <v>0</v>
      </c>
      <c r="BC21" s="84">
        <v>0</v>
      </c>
      <c r="BD21" s="84">
        <v>0</v>
      </c>
      <c r="BE21" s="103">
        <v>23539</v>
      </c>
      <c r="BF21" s="103">
        <v>19535</v>
      </c>
      <c r="BG21" s="103">
        <v>43074</v>
      </c>
      <c r="BH21" s="106"/>
      <c r="BI21" s="106"/>
      <c r="BJ21" s="106">
        <v>0</v>
      </c>
      <c r="BK21" s="106"/>
      <c r="BL21" s="106"/>
      <c r="BM21" s="106">
        <v>0</v>
      </c>
      <c r="BN21" s="107"/>
      <c r="BO21" s="107"/>
      <c r="BP21" s="106">
        <v>0</v>
      </c>
      <c r="BQ21" s="107"/>
      <c r="BR21" s="107"/>
      <c r="BS21" s="106">
        <v>0</v>
      </c>
      <c r="BT21" s="108">
        <v>0</v>
      </c>
      <c r="BU21" s="108">
        <v>0</v>
      </c>
      <c r="BV21" s="108">
        <v>0</v>
      </c>
      <c r="BW21" s="108">
        <v>0</v>
      </c>
      <c r="BX21" s="108">
        <v>0</v>
      </c>
      <c r="BY21" s="108">
        <v>0</v>
      </c>
      <c r="BZ21" s="108">
        <v>0</v>
      </c>
      <c r="CA21" s="108">
        <v>0</v>
      </c>
      <c r="CB21" s="108">
        <v>0</v>
      </c>
      <c r="CC21" s="108">
        <v>0</v>
      </c>
      <c r="CD21" s="108">
        <v>0</v>
      </c>
      <c r="CE21" s="108">
        <v>0</v>
      </c>
    </row>
    <row r="22" spans="1:83" ht="30" customHeight="1">
      <c r="A22" s="4">
        <v>13</v>
      </c>
      <c r="B22" s="186" t="str">
        <f>'[1]Board'!B22</f>
        <v>Board of School Education Haryana, Bhiwani</v>
      </c>
      <c r="C22" s="55">
        <f>'[1]Board'!AP22</f>
        <v>117640</v>
      </c>
      <c r="D22" s="55">
        <f>'[1]Board'!AQ22</f>
        <v>106553</v>
      </c>
      <c r="E22" s="55">
        <f>'[1]Board'!AR22</f>
        <v>224193</v>
      </c>
      <c r="F22" s="55">
        <v>58731</v>
      </c>
      <c r="G22" s="55">
        <v>71467</v>
      </c>
      <c r="H22" s="55">
        <f>F22+G22</f>
        <v>130198</v>
      </c>
      <c r="I22" s="55">
        <v>18180</v>
      </c>
      <c r="J22" s="55">
        <v>15986</v>
      </c>
      <c r="K22" s="55">
        <f>I22+J22</f>
        <v>34166</v>
      </c>
      <c r="L22" s="55">
        <v>20310</v>
      </c>
      <c r="M22" s="55">
        <v>9723</v>
      </c>
      <c r="N22" s="55">
        <f>L22+M22</f>
        <v>30033</v>
      </c>
      <c r="O22" s="101"/>
      <c r="P22" s="101"/>
      <c r="Q22" s="101">
        <f>O22+P22</f>
        <v>0</v>
      </c>
      <c r="R22" s="195">
        <f>IF(C22=0,"",F22/C22%)</f>
        <v>49.92434546072764</v>
      </c>
      <c r="S22" s="195">
        <f>IF(D22=0,"",G22/D22%)</f>
        <v>67.07178587181966</v>
      </c>
      <c r="T22" s="195">
        <f>IF(E22=0,"",H22/E22%)</f>
        <v>58.074070109236246</v>
      </c>
      <c r="U22" s="195">
        <f>IF(C22=0,"",I22/C22%)</f>
        <v>15.453927235634136</v>
      </c>
      <c r="V22" s="195">
        <f>IF(D22=0,"",J22/D22%)</f>
        <v>15.00286242527193</v>
      </c>
      <c r="W22" s="195">
        <f>IF(E22=0,"",K22/E22%)</f>
        <v>15.239548067959303</v>
      </c>
      <c r="X22" s="195">
        <f>IF(C22=0,"",L22/C22%)</f>
        <v>17.26453587215233</v>
      </c>
      <c r="Y22" s="195">
        <f>IF(D22=0,"",M22/D22%)</f>
        <v>9.125036366878454</v>
      </c>
      <c r="Z22" s="195">
        <f>IF(E22=0,"",N22/E22%)</f>
        <v>13.396047155798799</v>
      </c>
      <c r="AA22" s="197">
        <f>IF(C22=0,"",O22/C22%)</f>
        <v>0</v>
      </c>
      <c r="AB22" s="197">
        <f>IF(D22=0,"",P22/D22%)</f>
        <v>0</v>
      </c>
      <c r="AC22" s="197">
        <f>IF(E22=0,"",Q22/E22%)</f>
        <v>0</v>
      </c>
      <c r="AD22" s="55">
        <f>'[1]Board'!CI22</f>
        <v>19343</v>
      </c>
      <c r="AE22" s="55">
        <f>'[1]Board'!CJ22</f>
        <v>16821</v>
      </c>
      <c r="AF22" s="55">
        <f>'[1]Board'!CK22</f>
        <v>36164</v>
      </c>
      <c r="AG22" s="55">
        <v>11380</v>
      </c>
      <c r="AH22" s="55">
        <v>12412</v>
      </c>
      <c r="AI22" s="55">
        <f>AG22+AH22</f>
        <v>23792</v>
      </c>
      <c r="AJ22" s="55">
        <v>2163</v>
      </c>
      <c r="AK22" s="55">
        <v>1537</v>
      </c>
      <c r="AL22" s="55">
        <f>AJ22+AK22</f>
        <v>3700</v>
      </c>
      <c r="AM22" s="55">
        <v>2208</v>
      </c>
      <c r="AN22" s="55">
        <v>885</v>
      </c>
      <c r="AO22" s="55">
        <f>AM22+AN22</f>
        <v>3093</v>
      </c>
      <c r="AP22" s="101"/>
      <c r="AQ22" s="101"/>
      <c r="AR22" s="101">
        <f>AP22+AQ22</f>
        <v>0</v>
      </c>
      <c r="AS22" s="195">
        <f>IF(AD22=0,"",AG22/AD22%)</f>
        <v>58.83265263919764</v>
      </c>
      <c r="AT22" s="195">
        <f>IF(AE22=0,"",AH22/AE22%)</f>
        <v>73.7887164853457</v>
      </c>
      <c r="AU22" s="195">
        <f>IF(AF22=0,"",AI22/AF22%)</f>
        <v>65.78918261254286</v>
      </c>
      <c r="AV22" s="195">
        <f>IF(AD22=0,"",AJ22/AD22%)</f>
        <v>11.182339864550483</v>
      </c>
      <c r="AW22" s="195">
        <f>IF(AE22=0,"",AK22/AE22%)</f>
        <v>9.137387789073182</v>
      </c>
      <c r="AX22" s="195">
        <f>IF(AF22=0,"",AL22/AF22%)</f>
        <v>10.231169118460347</v>
      </c>
      <c r="AY22" s="195">
        <f>IF(AD22=0,"",AM22/AD22%)</f>
        <v>11.414982164090368</v>
      </c>
      <c r="AZ22" s="195">
        <f>IF(AE22=0,"",AN22/AE22%)</f>
        <v>5.261280542179418</v>
      </c>
      <c r="BA22" s="195">
        <f>IF(AF22=0,"",AO22/AF22%)</f>
        <v>8.552704346864285</v>
      </c>
      <c r="BB22" s="197">
        <f>IF(AD22=0,"",AP22/AD22%)</f>
        <v>0</v>
      </c>
      <c r="BC22" s="197">
        <f>IF(AE22=0,"",AQ22/AE22%)</f>
        <v>0</v>
      </c>
      <c r="BD22" s="197">
        <f>IF(AF22=0,"",AR22/AF22%)</f>
        <v>0</v>
      </c>
      <c r="BE22" s="55">
        <f>'[1]Board'!EB22</f>
        <v>63</v>
      </c>
      <c r="BF22" s="55">
        <f>'[1]Board'!EC22</f>
        <v>81</v>
      </c>
      <c r="BG22" s="55">
        <f>'[1]Board'!ED22</f>
        <v>144</v>
      </c>
      <c r="BH22" s="55">
        <v>33</v>
      </c>
      <c r="BI22" s="55">
        <v>64</v>
      </c>
      <c r="BJ22" s="55">
        <f>BH22+BI22</f>
        <v>97</v>
      </c>
      <c r="BK22" s="55">
        <v>8</v>
      </c>
      <c r="BL22" s="55">
        <v>11</v>
      </c>
      <c r="BM22" s="55">
        <f>BK22+BL22</f>
        <v>19</v>
      </c>
      <c r="BN22" s="55">
        <v>16</v>
      </c>
      <c r="BO22" s="55">
        <v>3</v>
      </c>
      <c r="BP22" s="55">
        <f>BN22+BO22</f>
        <v>19</v>
      </c>
      <c r="BQ22" s="101"/>
      <c r="BR22" s="101"/>
      <c r="BS22" s="101">
        <f>BQ22+BR22</f>
        <v>0</v>
      </c>
      <c r="BT22" s="195">
        <f>IF(BE22=0,"",BH22/BE22%)</f>
        <v>52.38095238095238</v>
      </c>
      <c r="BU22" s="195">
        <f>IF(BF22=0,"",BI22/BF22%)</f>
        <v>79.01234567901234</v>
      </c>
      <c r="BV22" s="195">
        <f>IF(BG22=0,"",BJ22/BG22%)</f>
        <v>67.36111111111111</v>
      </c>
      <c r="BW22" s="195">
        <f>IF(BE22=0,"",BK22/BE22%)</f>
        <v>12.698412698412698</v>
      </c>
      <c r="BX22" s="195">
        <f>IF(BF22=0,"",BL22/BF22%)</f>
        <v>13.580246913580247</v>
      </c>
      <c r="BY22" s="195">
        <f>IF(BG22=0,"",BM22/BG22%)</f>
        <v>13.194444444444445</v>
      </c>
      <c r="BZ22" s="195">
        <f>IF(BE22=0,"",BN22/BE22%)</f>
        <v>25.396825396825395</v>
      </c>
      <c r="CA22" s="195">
        <f>IF(BF22=0,"",BO22/BF22%)</f>
        <v>3.7037037037037033</v>
      </c>
      <c r="CB22" s="195">
        <f>IF(BG22=0,"",BP22/BG22%)</f>
        <v>13.194444444444445</v>
      </c>
      <c r="CC22" s="197">
        <f>IF(BE22=0,"",BQ22/BE22%)</f>
        <v>0</v>
      </c>
      <c r="CD22" s="197">
        <f>IF(BF22=0,"",BR22/BF22%)</f>
        <v>0</v>
      </c>
      <c r="CE22" s="197">
        <f>IF(BG22=0,"",BS22/BG22%)</f>
        <v>0</v>
      </c>
    </row>
    <row r="23" spans="1:83" ht="27" customHeight="1">
      <c r="A23" s="4">
        <v>14</v>
      </c>
      <c r="B23" s="186" t="s">
        <v>73</v>
      </c>
      <c r="C23" s="32">
        <v>40492</v>
      </c>
      <c r="D23" s="32">
        <v>36131</v>
      </c>
      <c r="E23" s="32">
        <v>76623</v>
      </c>
      <c r="F23" s="32">
        <v>18825</v>
      </c>
      <c r="G23" s="32">
        <v>18318</v>
      </c>
      <c r="H23" s="32">
        <v>37143</v>
      </c>
      <c r="I23" s="32">
        <v>5001</v>
      </c>
      <c r="J23" s="32">
        <v>3324</v>
      </c>
      <c r="K23" s="32">
        <v>8325</v>
      </c>
      <c r="L23" s="32">
        <v>8060</v>
      </c>
      <c r="M23" s="32">
        <v>6106</v>
      </c>
      <c r="N23" s="32">
        <v>14166</v>
      </c>
      <c r="O23" s="32">
        <v>382</v>
      </c>
      <c r="P23" s="32">
        <v>92</v>
      </c>
      <c r="Q23" s="32">
        <v>474</v>
      </c>
      <c r="R23" s="58">
        <v>46.49066482268102</v>
      </c>
      <c r="S23" s="58">
        <v>50.69884586643049</v>
      </c>
      <c r="T23" s="58">
        <v>48.47500097881837</v>
      </c>
      <c r="U23" s="58">
        <v>12.350587770423786</v>
      </c>
      <c r="V23" s="58">
        <v>9.19985607926711</v>
      </c>
      <c r="W23" s="58">
        <v>10.864883912141263</v>
      </c>
      <c r="X23" s="58">
        <v>19.905166452632617</v>
      </c>
      <c r="Y23" s="58">
        <v>16.899615288810164</v>
      </c>
      <c r="Z23" s="58">
        <v>18.487921381308485</v>
      </c>
      <c r="AA23" s="58">
        <v>0.9433962264150944</v>
      </c>
      <c r="AB23" s="105">
        <v>0.25462898895685143</v>
      </c>
      <c r="AC23" s="58">
        <v>0.6186132101327277</v>
      </c>
      <c r="AD23" s="32">
        <v>8590</v>
      </c>
      <c r="AE23" s="32">
        <v>8192</v>
      </c>
      <c r="AF23" s="32">
        <v>16782</v>
      </c>
      <c r="AG23" s="32">
        <v>4254</v>
      </c>
      <c r="AH23" s="32">
        <v>4658</v>
      </c>
      <c r="AI23" s="32">
        <v>8912</v>
      </c>
      <c r="AJ23" s="32">
        <v>1038</v>
      </c>
      <c r="AK23" s="32">
        <v>692</v>
      </c>
      <c r="AL23" s="32">
        <v>1730</v>
      </c>
      <c r="AM23" s="32">
        <v>1317</v>
      </c>
      <c r="AN23" s="32">
        <v>934</v>
      </c>
      <c r="AO23" s="32">
        <v>2251</v>
      </c>
      <c r="AP23" s="32">
        <v>59</v>
      </c>
      <c r="AQ23" s="32">
        <v>17</v>
      </c>
      <c r="AR23" s="32">
        <v>76</v>
      </c>
      <c r="AS23" s="58">
        <v>49.52270081490104</v>
      </c>
      <c r="AT23" s="58">
        <v>56.8603515625</v>
      </c>
      <c r="AU23" s="58">
        <v>53.10451674413062</v>
      </c>
      <c r="AV23" s="58">
        <v>12.08381839348079</v>
      </c>
      <c r="AW23" s="58">
        <v>8.447265625</v>
      </c>
      <c r="AX23" s="58">
        <v>10.308664044809916</v>
      </c>
      <c r="AY23" s="58">
        <v>15.331781140861466</v>
      </c>
      <c r="AZ23" s="58">
        <v>11.4013671875</v>
      </c>
      <c r="BA23" s="58">
        <v>13.413180788940531</v>
      </c>
      <c r="BB23" s="58">
        <v>0.6868451688009313</v>
      </c>
      <c r="BC23" s="58">
        <v>0.20751953125</v>
      </c>
      <c r="BD23" s="58">
        <v>0.4528661661303778</v>
      </c>
      <c r="BE23" s="32">
        <v>2481</v>
      </c>
      <c r="BF23" s="32">
        <v>2403</v>
      </c>
      <c r="BG23" s="32">
        <v>4884</v>
      </c>
      <c r="BH23" s="32">
        <v>1385</v>
      </c>
      <c r="BI23" s="32">
        <v>1443</v>
      </c>
      <c r="BJ23" s="32">
        <v>2828</v>
      </c>
      <c r="BK23" s="32">
        <v>54</v>
      </c>
      <c r="BL23" s="32">
        <v>11</v>
      </c>
      <c r="BM23" s="32">
        <v>65</v>
      </c>
      <c r="BN23" s="32">
        <v>402</v>
      </c>
      <c r="BO23" s="32">
        <v>274</v>
      </c>
      <c r="BP23" s="32">
        <v>676</v>
      </c>
      <c r="BQ23" s="32">
        <v>43</v>
      </c>
      <c r="BR23" s="32">
        <v>10</v>
      </c>
      <c r="BS23" s="32">
        <v>53</v>
      </c>
      <c r="BT23" s="58">
        <v>55.824264409512296</v>
      </c>
      <c r="BU23" s="58">
        <v>60.04993757802746</v>
      </c>
      <c r="BV23" s="58">
        <v>57.9033579033579</v>
      </c>
      <c r="BW23" s="58">
        <v>2.176541717049577</v>
      </c>
      <c r="BX23" s="58">
        <v>0.45776113191843526</v>
      </c>
      <c r="BY23" s="58">
        <v>1.3308763308763307</v>
      </c>
      <c r="BZ23" s="58">
        <v>16.203143893591296</v>
      </c>
      <c r="CA23" s="58">
        <v>11.40241364960466</v>
      </c>
      <c r="CB23" s="58">
        <v>13.84111384111384</v>
      </c>
      <c r="CC23" s="58">
        <v>1.7331721080209594</v>
      </c>
      <c r="CD23" s="58">
        <v>0.4161464835622139</v>
      </c>
      <c r="CE23" s="58">
        <v>1.085176085176085</v>
      </c>
    </row>
    <row r="24" spans="1:83" ht="29.25" customHeight="1">
      <c r="A24" s="4">
        <v>15</v>
      </c>
      <c r="B24" s="187" t="s">
        <v>43</v>
      </c>
      <c r="C24" s="32">
        <v>50065</v>
      </c>
      <c r="D24" s="32">
        <v>40144</v>
      </c>
      <c r="E24" s="32">
        <v>90209</v>
      </c>
      <c r="F24" s="32">
        <v>23216</v>
      </c>
      <c r="G24" s="32">
        <v>25307</v>
      </c>
      <c r="H24" s="32">
        <v>48523</v>
      </c>
      <c r="I24" s="32">
        <v>5206</v>
      </c>
      <c r="J24" s="32">
        <v>2072</v>
      </c>
      <c r="K24" s="32">
        <v>7278</v>
      </c>
      <c r="L24" s="32">
        <v>21643</v>
      </c>
      <c r="M24" s="32">
        <v>12591</v>
      </c>
      <c r="N24" s="32">
        <v>34234</v>
      </c>
      <c r="O24" s="90">
        <v>0</v>
      </c>
      <c r="P24" s="32">
        <v>174</v>
      </c>
      <c r="Q24" s="32">
        <v>174</v>
      </c>
      <c r="R24" s="58">
        <v>46.37171676820134</v>
      </c>
      <c r="S24" s="58">
        <v>63.040554005579914</v>
      </c>
      <c r="T24" s="58">
        <v>53.78953319513574</v>
      </c>
      <c r="U24" s="58">
        <v>10.398481973434535</v>
      </c>
      <c r="V24" s="58">
        <v>5.16141889198884</v>
      </c>
      <c r="W24" s="58">
        <v>8.06793113769136</v>
      </c>
      <c r="X24" s="58">
        <v>43.22980125836413</v>
      </c>
      <c r="Y24" s="58">
        <v>31.364587485053807</v>
      </c>
      <c r="Z24" s="58">
        <v>37.94965025662628</v>
      </c>
      <c r="AA24" s="91">
        <v>0</v>
      </c>
      <c r="AB24" s="58">
        <v>0.4334396173774412</v>
      </c>
      <c r="AC24" s="58">
        <v>0.1928854105466195</v>
      </c>
      <c r="AD24" s="32">
        <v>741</v>
      </c>
      <c r="AE24" s="32">
        <v>633</v>
      </c>
      <c r="AF24" s="32">
        <v>1374</v>
      </c>
      <c r="AG24" s="32">
        <v>259</v>
      </c>
      <c r="AH24" s="32">
        <v>411</v>
      </c>
      <c r="AI24" s="32">
        <v>670</v>
      </c>
      <c r="AJ24" s="32">
        <v>69</v>
      </c>
      <c r="AK24" s="32">
        <v>18</v>
      </c>
      <c r="AL24" s="32">
        <v>87</v>
      </c>
      <c r="AM24" s="32">
        <v>413</v>
      </c>
      <c r="AN24" s="32">
        <v>204</v>
      </c>
      <c r="AO24" s="32">
        <v>617</v>
      </c>
      <c r="AP24" s="83"/>
      <c r="AQ24" s="83"/>
      <c r="AR24" s="83">
        <v>0</v>
      </c>
      <c r="AS24" s="58">
        <v>34.9527665317139</v>
      </c>
      <c r="AT24" s="58">
        <v>64.92890995260663</v>
      </c>
      <c r="AU24" s="58">
        <v>48.7627365356623</v>
      </c>
      <c r="AV24" s="58">
        <v>9.31174089068826</v>
      </c>
      <c r="AW24" s="58">
        <v>2.843601895734597</v>
      </c>
      <c r="AX24" s="58">
        <v>6.331877729257642</v>
      </c>
      <c r="AY24" s="58">
        <v>55.73549257759784</v>
      </c>
      <c r="AZ24" s="58">
        <v>32.22748815165877</v>
      </c>
      <c r="BA24" s="58">
        <v>44.90538573508006</v>
      </c>
      <c r="BB24" s="84">
        <v>0</v>
      </c>
      <c r="BC24" s="84">
        <v>0</v>
      </c>
      <c r="BD24" s="84">
        <v>0</v>
      </c>
      <c r="BE24" s="32">
        <v>756</v>
      </c>
      <c r="BF24" s="32">
        <v>376</v>
      </c>
      <c r="BG24" s="32">
        <v>1132</v>
      </c>
      <c r="BH24" s="32">
        <v>417</v>
      </c>
      <c r="BI24" s="32">
        <v>250</v>
      </c>
      <c r="BJ24" s="32">
        <v>667</v>
      </c>
      <c r="BK24" s="32">
        <v>22</v>
      </c>
      <c r="BL24" s="32">
        <v>11</v>
      </c>
      <c r="BM24" s="32">
        <v>33</v>
      </c>
      <c r="BN24" s="32">
        <v>317</v>
      </c>
      <c r="BO24" s="32">
        <v>115</v>
      </c>
      <c r="BP24" s="32">
        <v>432</v>
      </c>
      <c r="BQ24" s="83"/>
      <c r="BR24" s="83"/>
      <c r="BS24" s="83">
        <v>0</v>
      </c>
      <c r="BT24" s="58">
        <v>55.15873015873016</v>
      </c>
      <c r="BU24" s="58">
        <v>66.48936170212767</v>
      </c>
      <c r="BV24" s="58">
        <v>58.92226148409894</v>
      </c>
      <c r="BW24" s="58">
        <v>2.9100529100529102</v>
      </c>
      <c r="BX24" s="58">
        <v>2.925531914893617</v>
      </c>
      <c r="BY24" s="58">
        <v>2.9151943462897525</v>
      </c>
      <c r="BZ24" s="58">
        <v>41.93121693121693</v>
      </c>
      <c r="CA24" s="58">
        <v>30.585106382978726</v>
      </c>
      <c r="CB24" s="58">
        <v>38.16254416961131</v>
      </c>
      <c r="CC24" s="84">
        <v>0</v>
      </c>
      <c r="CD24" s="84">
        <v>0</v>
      </c>
      <c r="CE24" s="84">
        <v>0</v>
      </c>
    </row>
    <row r="25" spans="1:83" ht="30" customHeight="1">
      <c r="A25" s="4">
        <v>16</v>
      </c>
      <c r="B25" s="187" t="s">
        <v>44</v>
      </c>
      <c r="C25" s="32">
        <v>57900</v>
      </c>
      <c r="D25" s="32">
        <v>49790</v>
      </c>
      <c r="E25" s="32">
        <v>107690</v>
      </c>
      <c r="F25" s="32">
        <v>30059</v>
      </c>
      <c r="G25" s="32">
        <v>37828</v>
      </c>
      <c r="H25" s="32">
        <v>67887</v>
      </c>
      <c r="I25" s="32">
        <v>10269</v>
      </c>
      <c r="J25" s="32">
        <v>5296</v>
      </c>
      <c r="K25" s="32">
        <v>15565</v>
      </c>
      <c r="L25" s="32">
        <v>17572</v>
      </c>
      <c r="M25" s="32">
        <v>6666</v>
      </c>
      <c r="N25" s="32">
        <v>24238</v>
      </c>
      <c r="O25" s="101"/>
      <c r="P25" s="101"/>
      <c r="Q25" s="101">
        <v>0</v>
      </c>
      <c r="R25" s="58">
        <v>51.9153713298791</v>
      </c>
      <c r="S25" s="58">
        <v>75.97509540068287</v>
      </c>
      <c r="T25" s="58">
        <v>63.039279413130274</v>
      </c>
      <c r="U25" s="58">
        <v>17.735751295336787</v>
      </c>
      <c r="V25" s="58">
        <v>10.636674030929907</v>
      </c>
      <c r="W25" s="58">
        <v>14.4535240040858</v>
      </c>
      <c r="X25" s="58">
        <v>30.34887737478411</v>
      </c>
      <c r="Y25" s="58">
        <v>13.388230568387227</v>
      </c>
      <c r="Z25" s="58">
        <v>22.507196582783916</v>
      </c>
      <c r="AA25" s="84">
        <v>0</v>
      </c>
      <c r="AB25" s="84">
        <v>0</v>
      </c>
      <c r="AC25" s="84">
        <v>0</v>
      </c>
      <c r="AD25" s="32">
        <v>8993</v>
      </c>
      <c r="AE25" s="32">
        <v>5969</v>
      </c>
      <c r="AF25" s="32">
        <v>14962</v>
      </c>
      <c r="AG25" s="32">
        <v>4730</v>
      </c>
      <c r="AH25" s="32">
        <v>4461</v>
      </c>
      <c r="AI25" s="32">
        <v>9191</v>
      </c>
      <c r="AJ25" s="32">
        <v>1800</v>
      </c>
      <c r="AK25" s="32">
        <v>774</v>
      </c>
      <c r="AL25" s="32">
        <v>2574</v>
      </c>
      <c r="AM25" s="32">
        <v>2463</v>
      </c>
      <c r="AN25" s="32">
        <v>734</v>
      </c>
      <c r="AO25" s="32">
        <v>3197</v>
      </c>
      <c r="AP25" s="83"/>
      <c r="AQ25" s="83"/>
      <c r="AR25" s="83">
        <v>0</v>
      </c>
      <c r="AS25" s="58">
        <v>52.5964639163794</v>
      </c>
      <c r="AT25" s="58">
        <v>74.73613670631597</v>
      </c>
      <c r="AU25" s="58">
        <v>61.42895334848282</v>
      </c>
      <c r="AV25" s="58">
        <v>20.015567663738462</v>
      </c>
      <c r="AW25" s="58">
        <v>12.966996146758252</v>
      </c>
      <c r="AX25" s="58">
        <v>17.20358240876888</v>
      </c>
      <c r="AY25" s="58">
        <v>27.387968419882128</v>
      </c>
      <c r="AZ25" s="58">
        <v>12.296867146925784</v>
      </c>
      <c r="BA25" s="58">
        <v>21.367464242748294</v>
      </c>
      <c r="BB25" s="84">
        <v>0</v>
      </c>
      <c r="BC25" s="84">
        <v>0</v>
      </c>
      <c r="BD25" s="84">
        <v>0</v>
      </c>
      <c r="BE25" s="32">
        <v>14313</v>
      </c>
      <c r="BF25" s="32">
        <v>14291</v>
      </c>
      <c r="BG25" s="32">
        <v>28604</v>
      </c>
      <c r="BH25" s="32">
        <v>9338</v>
      </c>
      <c r="BI25" s="32">
        <v>11174</v>
      </c>
      <c r="BJ25" s="32">
        <v>20512</v>
      </c>
      <c r="BK25" s="32">
        <v>2252</v>
      </c>
      <c r="BL25" s="32">
        <v>1387</v>
      </c>
      <c r="BM25" s="32">
        <v>3639</v>
      </c>
      <c r="BN25" s="32">
        <v>2723</v>
      </c>
      <c r="BO25" s="32">
        <v>1730</v>
      </c>
      <c r="BP25" s="32">
        <v>4453</v>
      </c>
      <c r="BQ25" s="83"/>
      <c r="BR25" s="83"/>
      <c r="BS25" s="83">
        <v>0</v>
      </c>
      <c r="BT25" s="58">
        <v>65.24138894711102</v>
      </c>
      <c r="BU25" s="58">
        <v>78.18907004408369</v>
      </c>
      <c r="BV25" s="58">
        <v>71.7102503146413</v>
      </c>
      <c r="BW25" s="58">
        <v>15.733948159016279</v>
      </c>
      <c r="BX25" s="58">
        <v>9.705408998670492</v>
      </c>
      <c r="BY25" s="58">
        <v>12.7219969235072</v>
      </c>
      <c r="BZ25" s="58">
        <v>19.024662893872705</v>
      </c>
      <c r="CA25" s="58">
        <v>12.105520957245819</v>
      </c>
      <c r="CB25" s="58">
        <v>15.567752761851489</v>
      </c>
      <c r="CC25" s="84">
        <v>0</v>
      </c>
      <c r="CD25" s="84">
        <v>0</v>
      </c>
      <c r="CE25" s="84">
        <v>0</v>
      </c>
    </row>
    <row r="26" spans="1:83" ht="30.75" customHeight="1">
      <c r="A26" s="4">
        <v>17</v>
      </c>
      <c r="B26" s="187" t="s">
        <v>45</v>
      </c>
      <c r="C26" s="32">
        <v>180172</v>
      </c>
      <c r="D26" s="32">
        <v>193910</v>
      </c>
      <c r="E26" s="32">
        <v>374082</v>
      </c>
      <c r="F26" s="32">
        <v>74895</v>
      </c>
      <c r="G26" s="32">
        <v>94200</v>
      </c>
      <c r="H26" s="32">
        <v>169095</v>
      </c>
      <c r="I26" s="32">
        <v>49205</v>
      </c>
      <c r="J26" s="32">
        <v>44991</v>
      </c>
      <c r="K26" s="32">
        <v>94196</v>
      </c>
      <c r="L26" s="32">
        <v>56072</v>
      </c>
      <c r="M26" s="32">
        <v>54719</v>
      </c>
      <c r="N26" s="32">
        <v>110791</v>
      </c>
      <c r="O26" s="83"/>
      <c r="P26" s="83"/>
      <c r="Q26" s="83">
        <v>0</v>
      </c>
      <c r="R26" s="58">
        <v>41.56861221499456</v>
      </c>
      <c r="S26" s="58">
        <v>48.57923779072766</v>
      </c>
      <c r="T26" s="58">
        <v>45.20265610213803</v>
      </c>
      <c r="U26" s="58">
        <v>27.31001487467531</v>
      </c>
      <c r="V26" s="58">
        <v>23.20200092826569</v>
      </c>
      <c r="W26" s="58">
        <v>25.180575381868145</v>
      </c>
      <c r="X26" s="58">
        <v>31.121372910330127</v>
      </c>
      <c r="Y26" s="58">
        <v>28.218761281006653</v>
      </c>
      <c r="Z26" s="58">
        <v>29.61676851599382</v>
      </c>
      <c r="AA26" s="84">
        <v>0</v>
      </c>
      <c r="AB26" s="84">
        <v>0</v>
      </c>
      <c r="AC26" s="84">
        <v>0</v>
      </c>
      <c r="AD26" s="32">
        <v>27915</v>
      </c>
      <c r="AE26" s="32">
        <v>27035</v>
      </c>
      <c r="AF26" s="32">
        <v>54950</v>
      </c>
      <c r="AG26" s="32">
        <v>17468</v>
      </c>
      <c r="AH26" s="32">
        <v>18240</v>
      </c>
      <c r="AI26" s="32">
        <v>35708</v>
      </c>
      <c r="AJ26" s="32">
        <v>4491</v>
      </c>
      <c r="AK26" s="32">
        <v>3608</v>
      </c>
      <c r="AL26" s="32">
        <v>8099</v>
      </c>
      <c r="AM26" s="32">
        <v>5956</v>
      </c>
      <c r="AN26" s="32">
        <v>5187</v>
      </c>
      <c r="AO26" s="32">
        <v>11143</v>
      </c>
      <c r="AP26" s="83"/>
      <c r="AQ26" s="83"/>
      <c r="AR26" s="83">
        <v>0</v>
      </c>
      <c r="AS26" s="58">
        <v>62.57567615977074</v>
      </c>
      <c r="AT26" s="58">
        <v>67.46809691141112</v>
      </c>
      <c r="AU26" s="58">
        <v>64.98271155595997</v>
      </c>
      <c r="AV26" s="58">
        <v>16.088124664159057</v>
      </c>
      <c r="AW26" s="58">
        <v>13.345663029406325</v>
      </c>
      <c r="AX26" s="58">
        <v>14.738853503184714</v>
      </c>
      <c r="AY26" s="58">
        <v>21.336199176070213</v>
      </c>
      <c r="AZ26" s="58">
        <v>19.18624005918254</v>
      </c>
      <c r="BA26" s="58">
        <v>20.278434940855323</v>
      </c>
      <c r="BB26" s="84">
        <v>0</v>
      </c>
      <c r="BC26" s="84">
        <v>0</v>
      </c>
      <c r="BD26" s="84">
        <v>0</v>
      </c>
      <c r="BE26" s="32">
        <v>9642</v>
      </c>
      <c r="BF26" s="32">
        <v>8677</v>
      </c>
      <c r="BG26" s="32">
        <v>18319</v>
      </c>
      <c r="BH26" s="32">
        <v>6471</v>
      </c>
      <c r="BI26" s="32">
        <v>6387</v>
      </c>
      <c r="BJ26" s="32">
        <v>12858</v>
      </c>
      <c r="BK26" s="32">
        <v>1420</v>
      </c>
      <c r="BL26" s="32">
        <v>1057</v>
      </c>
      <c r="BM26" s="32">
        <v>2477</v>
      </c>
      <c r="BN26" s="32">
        <v>1751</v>
      </c>
      <c r="BO26" s="32">
        <v>1233</v>
      </c>
      <c r="BP26" s="32">
        <v>2984</v>
      </c>
      <c r="BQ26" s="83"/>
      <c r="BR26" s="83"/>
      <c r="BS26" s="83">
        <v>0</v>
      </c>
      <c r="BT26" s="58">
        <v>67.11263223397636</v>
      </c>
      <c r="BU26" s="58">
        <v>73.60838999654258</v>
      </c>
      <c r="BV26" s="58">
        <v>70.18942081991375</v>
      </c>
      <c r="BW26" s="58">
        <v>14.72723501348268</v>
      </c>
      <c r="BX26" s="58">
        <v>12.18162959548231</v>
      </c>
      <c r="BY26" s="58">
        <v>13.521480430154485</v>
      </c>
      <c r="BZ26" s="58">
        <v>18.160132752540967</v>
      </c>
      <c r="CA26" s="58">
        <v>14.209980407975108</v>
      </c>
      <c r="CB26" s="58">
        <v>16.289098749931764</v>
      </c>
      <c r="CC26" s="84">
        <v>0</v>
      </c>
      <c r="CD26" s="84">
        <v>0</v>
      </c>
      <c r="CE26" s="84">
        <v>0</v>
      </c>
    </row>
    <row r="27" spans="1:83" ht="27" customHeight="1">
      <c r="A27" s="4">
        <v>18</v>
      </c>
      <c r="B27" s="187" t="s">
        <v>74</v>
      </c>
      <c r="C27" s="32">
        <v>117504</v>
      </c>
      <c r="D27" s="32">
        <v>152651</v>
      </c>
      <c r="E27" s="32">
        <v>270155</v>
      </c>
      <c r="F27" s="32">
        <v>16749</v>
      </c>
      <c r="G27" s="32">
        <v>27550</v>
      </c>
      <c r="H27" s="32">
        <v>44299</v>
      </c>
      <c r="I27" s="32">
        <v>30675</v>
      </c>
      <c r="J27" s="32">
        <v>32065</v>
      </c>
      <c r="K27" s="32">
        <v>62740</v>
      </c>
      <c r="L27" s="32">
        <v>49753</v>
      </c>
      <c r="M27" s="32">
        <v>70814</v>
      </c>
      <c r="N27" s="32">
        <v>120567</v>
      </c>
      <c r="O27" s="83"/>
      <c r="P27" s="83"/>
      <c r="Q27" s="83">
        <v>0</v>
      </c>
      <c r="R27" s="58">
        <v>14.253982843137255</v>
      </c>
      <c r="S27" s="58">
        <v>18.047703585302422</v>
      </c>
      <c r="T27" s="58">
        <v>16.397623586459623</v>
      </c>
      <c r="U27" s="58">
        <v>26.105494281045754</v>
      </c>
      <c r="V27" s="58">
        <v>21.005430688302074</v>
      </c>
      <c r="W27" s="58">
        <v>23.223704910144175</v>
      </c>
      <c r="X27" s="58">
        <v>42.34153730936819</v>
      </c>
      <c r="Y27" s="58">
        <v>46.38947664935048</v>
      </c>
      <c r="Z27" s="58">
        <v>44.62882419351853</v>
      </c>
      <c r="AA27" s="84">
        <v>0</v>
      </c>
      <c r="AB27" s="84">
        <v>0</v>
      </c>
      <c r="AC27" s="84">
        <v>0</v>
      </c>
      <c r="AD27" s="32">
        <v>7261</v>
      </c>
      <c r="AE27" s="32">
        <v>10740</v>
      </c>
      <c r="AF27" s="32">
        <v>18001</v>
      </c>
      <c r="AG27" s="32">
        <v>1761</v>
      </c>
      <c r="AH27" s="32">
        <v>3031</v>
      </c>
      <c r="AI27" s="32">
        <v>4792</v>
      </c>
      <c r="AJ27" s="32">
        <v>2357</v>
      </c>
      <c r="AK27" s="32">
        <v>2909</v>
      </c>
      <c r="AL27" s="32">
        <v>5266</v>
      </c>
      <c r="AM27" s="32">
        <v>2484</v>
      </c>
      <c r="AN27" s="32">
        <v>3998</v>
      </c>
      <c r="AO27" s="32">
        <v>6482</v>
      </c>
      <c r="AP27" s="83"/>
      <c r="AQ27" s="83"/>
      <c r="AR27" s="83">
        <v>0</v>
      </c>
      <c r="AS27" s="58">
        <v>24.252857733094615</v>
      </c>
      <c r="AT27" s="58">
        <v>28.221601489757912</v>
      </c>
      <c r="AU27" s="58">
        <v>26.620743292039332</v>
      </c>
      <c r="AV27" s="58">
        <v>32.46109351329018</v>
      </c>
      <c r="AW27" s="58">
        <v>27.085661080074487</v>
      </c>
      <c r="AX27" s="58">
        <v>29.25393033720349</v>
      </c>
      <c r="AY27" s="58">
        <v>34.21016388927145</v>
      </c>
      <c r="AZ27" s="58">
        <v>37.22532588454376</v>
      </c>
      <c r="BA27" s="58">
        <v>36.009110604966395</v>
      </c>
      <c r="BB27" s="84">
        <v>0</v>
      </c>
      <c r="BC27" s="84">
        <v>0</v>
      </c>
      <c r="BD27" s="84">
        <v>0</v>
      </c>
      <c r="BE27" s="32">
        <v>819</v>
      </c>
      <c r="BF27" s="32">
        <v>1232</v>
      </c>
      <c r="BG27" s="32">
        <v>2051</v>
      </c>
      <c r="BH27" s="32">
        <v>270</v>
      </c>
      <c r="BI27" s="32">
        <v>402</v>
      </c>
      <c r="BJ27" s="32">
        <v>672</v>
      </c>
      <c r="BK27" s="32">
        <v>249</v>
      </c>
      <c r="BL27" s="32">
        <v>268</v>
      </c>
      <c r="BM27" s="32">
        <v>517</v>
      </c>
      <c r="BN27" s="32">
        <v>227</v>
      </c>
      <c r="BO27" s="32">
        <v>460</v>
      </c>
      <c r="BP27" s="32">
        <v>687</v>
      </c>
      <c r="BQ27" s="83"/>
      <c r="BR27" s="83"/>
      <c r="BS27" s="83">
        <v>0</v>
      </c>
      <c r="BT27" s="58">
        <v>32.96703296703297</v>
      </c>
      <c r="BU27" s="58">
        <v>32.62987012987013</v>
      </c>
      <c r="BV27" s="58">
        <v>32.76450511945392</v>
      </c>
      <c r="BW27" s="58">
        <v>30.402930402930405</v>
      </c>
      <c r="BX27" s="58">
        <v>21.753246753246753</v>
      </c>
      <c r="BY27" s="58">
        <v>25.207215992198925</v>
      </c>
      <c r="BZ27" s="58">
        <v>27.716727716727718</v>
      </c>
      <c r="CA27" s="58">
        <v>37.33766233766234</v>
      </c>
      <c r="CB27" s="58">
        <v>33.49585568015602</v>
      </c>
      <c r="CC27" s="84">
        <v>0</v>
      </c>
      <c r="CD27" s="84">
        <v>0</v>
      </c>
      <c r="CE27" s="84">
        <v>0</v>
      </c>
    </row>
    <row r="28" spans="1:83" ht="43.5" customHeight="1">
      <c r="A28" s="4">
        <v>19</v>
      </c>
      <c r="B28" s="187" t="s">
        <v>46</v>
      </c>
      <c r="C28" s="32">
        <f>+Board!AP28</f>
        <v>477368</v>
      </c>
      <c r="D28" s="32">
        <f>+Board!AQ28</f>
        <v>408114</v>
      </c>
      <c r="E28" s="32">
        <f>+Board!AR28</f>
        <v>885482</v>
      </c>
      <c r="F28" s="32">
        <v>139225</v>
      </c>
      <c r="G28" s="32">
        <v>153488</v>
      </c>
      <c r="H28" s="32">
        <v>292713</v>
      </c>
      <c r="I28" s="32">
        <v>108432</v>
      </c>
      <c r="J28" s="32">
        <v>108027</v>
      </c>
      <c r="K28" s="32">
        <v>216459</v>
      </c>
      <c r="L28" s="32">
        <v>177582</v>
      </c>
      <c r="M28" s="32">
        <v>125988</v>
      </c>
      <c r="N28" s="32">
        <v>303570</v>
      </c>
      <c r="O28" s="32">
        <v>35797</v>
      </c>
      <c r="P28" s="32">
        <v>9961</v>
      </c>
      <c r="Q28" s="32">
        <v>45758</v>
      </c>
      <c r="R28" s="58">
        <v>29.16549704417193</v>
      </c>
      <c r="S28" s="58">
        <v>37.609191571942084</v>
      </c>
      <c r="T28" s="58">
        <v>33.057172703915974</v>
      </c>
      <c r="U28" s="58">
        <v>22.714836958115644</v>
      </c>
      <c r="V28" s="58">
        <v>26.469874765077318</v>
      </c>
      <c r="W28" s="58">
        <v>24.445523589034135</v>
      </c>
      <c r="X28" s="58">
        <v>37.20069884071208</v>
      </c>
      <c r="Y28" s="58">
        <v>30.870861746624097</v>
      </c>
      <c r="Z28" s="58">
        <v>34.28329427708292</v>
      </c>
      <c r="AA28" s="58">
        <v>7.498921154176495</v>
      </c>
      <c r="AB28" s="58">
        <v>2.4407455778179084</v>
      </c>
      <c r="AC28" s="58">
        <v>5.167621897851435</v>
      </c>
      <c r="AD28" s="32">
        <f>+Board!CI28</f>
        <v>72726</v>
      </c>
      <c r="AE28" s="32">
        <f>+Board!CJ28</f>
        <v>58064</v>
      </c>
      <c r="AF28" s="32">
        <f>+Board!CK28</f>
        <v>130790</v>
      </c>
      <c r="AG28" s="32">
        <v>21946</v>
      </c>
      <c r="AH28" s="32">
        <v>22153</v>
      </c>
      <c r="AI28" s="32">
        <v>44099</v>
      </c>
      <c r="AJ28" s="32">
        <v>9742</v>
      </c>
      <c r="AK28" s="32">
        <v>9814</v>
      </c>
      <c r="AL28" s="32">
        <v>19556</v>
      </c>
      <c r="AM28" s="32">
        <v>17887</v>
      </c>
      <c r="AN28" s="32">
        <v>13676</v>
      </c>
      <c r="AO28" s="32">
        <v>31563</v>
      </c>
      <c r="AP28" s="32">
        <v>5920</v>
      </c>
      <c r="AQ28" s="32">
        <v>1902</v>
      </c>
      <c r="AR28" s="32">
        <v>7822</v>
      </c>
      <c r="AS28" s="58">
        <v>37.82358415773327</v>
      </c>
      <c r="AT28" s="58">
        <v>44.76167383968802</v>
      </c>
      <c r="AU28" s="58">
        <v>41.01736534186563</v>
      </c>
      <c r="AV28" s="58">
        <v>16.790183034021577</v>
      </c>
      <c r="AW28" s="58">
        <v>19.82986805681841</v>
      </c>
      <c r="AX28" s="58">
        <v>18.189428255187742</v>
      </c>
      <c r="AY28" s="58">
        <v>30.827961807590224</v>
      </c>
      <c r="AZ28" s="58">
        <v>27.633307065931177</v>
      </c>
      <c r="BA28" s="58">
        <v>29.357380037762873</v>
      </c>
      <c r="BB28" s="58">
        <v>10.20302643824756</v>
      </c>
      <c r="BC28" s="58">
        <v>3.843122992059162</v>
      </c>
      <c r="BD28" s="58">
        <v>7.2753992540436965</v>
      </c>
      <c r="BE28" s="32">
        <v>27730</v>
      </c>
      <c r="BF28" s="32">
        <v>19155</v>
      </c>
      <c r="BG28" s="32">
        <v>46885</v>
      </c>
      <c r="BH28" s="32">
        <v>15982</v>
      </c>
      <c r="BI28" s="32">
        <v>11737</v>
      </c>
      <c r="BJ28" s="32">
        <v>27719</v>
      </c>
      <c r="BK28" s="32">
        <v>2023</v>
      </c>
      <c r="BL28" s="32">
        <v>1809</v>
      </c>
      <c r="BM28" s="32">
        <v>3832</v>
      </c>
      <c r="BN28" s="32">
        <v>7665</v>
      </c>
      <c r="BO28" s="32">
        <v>4560</v>
      </c>
      <c r="BP28" s="32">
        <v>12225</v>
      </c>
      <c r="BQ28" s="32">
        <v>1202</v>
      </c>
      <c r="BR28" s="32">
        <v>421</v>
      </c>
      <c r="BS28" s="32">
        <v>1623</v>
      </c>
      <c r="BT28" s="58">
        <v>57.63433104940498</v>
      </c>
      <c r="BU28" s="58">
        <v>61.27381884625424</v>
      </c>
      <c r="BV28" s="58">
        <v>59.12125413245174</v>
      </c>
      <c r="BW28" s="58">
        <v>7.295347998557519</v>
      </c>
      <c r="BX28" s="58">
        <v>9.444009397024274</v>
      </c>
      <c r="BY28" s="58">
        <v>8.173189719526501</v>
      </c>
      <c r="BZ28" s="58">
        <v>27.641543454742155</v>
      </c>
      <c r="CA28" s="58">
        <v>23.805794831636646</v>
      </c>
      <c r="CB28" s="58">
        <v>26.074437453343286</v>
      </c>
      <c r="CC28" s="58">
        <v>4.33465560764515</v>
      </c>
      <c r="CD28" s="58">
        <v>2.1978595666927694</v>
      </c>
      <c r="CE28" s="58">
        <v>3.4616615122107284</v>
      </c>
    </row>
    <row r="29" spans="1:83" ht="27.75" customHeight="1">
      <c r="A29" s="4">
        <v>20</v>
      </c>
      <c r="B29" s="187" t="s">
        <v>47</v>
      </c>
      <c r="C29" s="32">
        <v>213183</v>
      </c>
      <c r="D29" s="32">
        <v>148370</v>
      </c>
      <c r="E29" s="32">
        <v>361553</v>
      </c>
      <c r="F29" s="32">
        <v>30314</v>
      </c>
      <c r="G29" s="32">
        <v>36679</v>
      </c>
      <c r="H29" s="32">
        <v>66993</v>
      </c>
      <c r="I29" s="32">
        <v>41644</v>
      </c>
      <c r="J29" s="32">
        <v>32449</v>
      </c>
      <c r="K29" s="32">
        <v>74093</v>
      </c>
      <c r="L29" s="32">
        <v>82315</v>
      </c>
      <c r="M29" s="32">
        <v>42938</v>
      </c>
      <c r="N29" s="32">
        <v>125253</v>
      </c>
      <c r="O29" s="32">
        <v>16027</v>
      </c>
      <c r="P29" s="32">
        <v>8944</v>
      </c>
      <c r="Q29" s="32">
        <v>24971</v>
      </c>
      <c r="R29" s="58">
        <v>14.219707950446331</v>
      </c>
      <c r="S29" s="58">
        <v>24.721304845993124</v>
      </c>
      <c r="T29" s="58">
        <v>18.529233611669657</v>
      </c>
      <c r="U29" s="58">
        <v>19.534390640904764</v>
      </c>
      <c r="V29" s="58">
        <v>21.870324189526183</v>
      </c>
      <c r="W29" s="58">
        <v>20.4929844310516</v>
      </c>
      <c r="X29" s="58">
        <v>38.612365901596284</v>
      </c>
      <c r="Y29" s="58">
        <v>28.939812630585696</v>
      </c>
      <c r="Z29" s="58">
        <v>34.643053715499526</v>
      </c>
      <c r="AA29" s="58">
        <v>7.517954058250424</v>
      </c>
      <c r="AB29" s="58">
        <v>6.028172811215205</v>
      </c>
      <c r="AC29" s="58">
        <v>6.906594607153031</v>
      </c>
      <c r="AD29" s="32">
        <v>32247</v>
      </c>
      <c r="AE29" s="32">
        <v>19214</v>
      </c>
      <c r="AF29" s="32">
        <v>51461</v>
      </c>
      <c r="AG29" s="32">
        <v>5418</v>
      </c>
      <c r="AH29" s="32">
        <v>4962</v>
      </c>
      <c r="AI29" s="32">
        <v>10380</v>
      </c>
      <c r="AJ29" s="32">
        <v>4680</v>
      </c>
      <c r="AK29" s="32">
        <v>3373</v>
      </c>
      <c r="AL29" s="32">
        <v>8053</v>
      </c>
      <c r="AM29" s="32">
        <v>11558</v>
      </c>
      <c r="AN29" s="32">
        <v>5173</v>
      </c>
      <c r="AO29" s="32">
        <v>16731</v>
      </c>
      <c r="AP29" s="32">
        <v>2934</v>
      </c>
      <c r="AQ29" s="32">
        <v>1325</v>
      </c>
      <c r="AR29" s="32">
        <v>4259</v>
      </c>
      <c r="AS29" s="58">
        <v>16.801562936087077</v>
      </c>
      <c r="AT29" s="58">
        <v>25.82491932965546</v>
      </c>
      <c r="AU29" s="58">
        <v>20.170614640212975</v>
      </c>
      <c r="AV29" s="58">
        <v>14.512977951437342</v>
      </c>
      <c r="AW29" s="58">
        <v>17.554907879671074</v>
      </c>
      <c r="AX29" s="58">
        <v>15.648743708828045</v>
      </c>
      <c r="AY29" s="58">
        <v>35.84209383818649</v>
      </c>
      <c r="AZ29" s="58">
        <v>26.923076923076923</v>
      </c>
      <c r="BA29" s="58">
        <v>32.511999378169875</v>
      </c>
      <c r="BB29" s="58">
        <v>9.098520792631872</v>
      </c>
      <c r="BC29" s="58">
        <v>6.896013323618195</v>
      </c>
      <c r="BD29" s="58">
        <v>8.27617030372515</v>
      </c>
      <c r="BE29" s="32">
        <v>20529</v>
      </c>
      <c r="BF29" s="32">
        <v>13210</v>
      </c>
      <c r="BG29" s="32">
        <v>33739</v>
      </c>
      <c r="BH29" s="32">
        <v>5666</v>
      </c>
      <c r="BI29" s="32">
        <v>4555</v>
      </c>
      <c r="BJ29" s="32">
        <v>10221</v>
      </c>
      <c r="BK29" s="32">
        <v>1852</v>
      </c>
      <c r="BL29" s="32">
        <v>1009</v>
      </c>
      <c r="BM29" s="32">
        <v>2861</v>
      </c>
      <c r="BN29" s="32">
        <v>5504</v>
      </c>
      <c r="BO29" s="32">
        <v>3175</v>
      </c>
      <c r="BP29" s="32">
        <v>8679</v>
      </c>
      <c r="BQ29" s="32">
        <v>2769</v>
      </c>
      <c r="BR29" s="32">
        <v>1383</v>
      </c>
      <c r="BS29" s="32">
        <v>4152</v>
      </c>
      <c r="BT29" s="58">
        <v>27.599980515368504</v>
      </c>
      <c r="BU29" s="58">
        <v>34.48145344436033</v>
      </c>
      <c r="BV29" s="58">
        <v>30.294318148137172</v>
      </c>
      <c r="BW29" s="58">
        <v>9.021384383067856</v>
      </c>
      <c r="BX29" s="58">
        <v>7.638152914458744</v>
      </c>
      <c r="BY29" s="58">
        <v>8.479800823972258</v>
      </c>
      <c r="BZ29" s="58">
        <v>26.81085293974378</v>
      </c>
      <c r="CA29" s="58">
        <v>24.034822104466315</v>
      </c>
      <c r="CB29" s="58">
        <v>25.723939654405882</v>
      </c>
      <c r="CC29" s="58">
        <v>13.488236153733743</v>
      </c>
      <c r="CD29" s="58">
        <v>10.469341408024224</v>
      </c>
      <c r="CE29" s="58">
        <v>12.306233142653902</v>
      </c>
    </row>
    <row r="30" spans="1:83" ht="29.25" customHeight="1">
      <c r="A30" s="4">
        <v>21</v>
      </c>
      <c r="B30" s="187" t="s">
        <v>100</v>
      </c>
      <c r="C30" s="32">
        <v>10309</v>
      </c>
      <c r="D30" s="32">
        <v>9647</v>
      </c>
      <c r="E30" s="32">
        <v>19956</v>
      </c>
      <c r="F30" s="32">
        <v>2551</v>
      </c>
      <c r="G30" s="32">
        <v>2717</v>
      </c>
      <c r="H30" s="32">
        <v>5268</v>
      </c>
      <c r="I30" s="32">
        <v>310</v>
      </c>
      <c r="J30" s="32">
        <v>178</v>
      </c>
      <c r="K30" s="32">
        <v>488</v>
      </c>
      <c r="L30" s="32">
        <v>7448</v>
      </c>
      <c r="M30" s="32">
        <v>6752</v>
      </c>
      <c r="N30" s="32">
        <v>14200</v>
      </c>
      <c r="O30" s="83"/>
      <c r="P30" s="83"/>
      <c r="Q30" s="83">
        <v>0</v>
      </c>
      <c r="R30" s="58">
        <v>24.74536812493937</v>
      </c>
      <c r="S30" s="58">
        <v>28.164196123147093</v>
      </c>
      <c r="T30" s="58">
        <v>26.39807576668671</v>
      </c>
      <c r="U30" s="58">
        <v>3.007081191192162</v>
      </c>
      <c r="V30" s="58">
        <v>1.8451332020317197</v>
      </c>
      <c r="W30" s="58">
        <v>2.4453798356384047</v>
      </c>
      <c r="X30" s="58">
        <v>72.24755068386847</v>
      </c>
      <c r="Y30" s="58">
        <v>69.99067067482119</v>
      </c>
      <c r="Z30" s="58">
        <v>71.15654439767488</v>
      </c>
      <c r="AA30" s="84">
        <v>0</v>
      </c>
      <c r="AB30" s="84">
        <v>0</v>
      </c>
      <c r="AC30" s="84">
        <v>0</v>
      </c>
      <c r="AD30" s="32">
        <v>242</v>
      </c>
      <c r="AE30" s="32">
        <v>258</v>
      </c>
      <c r="AF30" s="32">
        <v>500</v>
      </c>
      <c r="AG30" s="32">
        <v>20</v>
      </c>
      <c r="AH30" s="32">
        <v>25</v>
      </c>
      <c r="AI30" s="32">
        <v>45</v>
      </c>
      <c r="AJ30" s="32">
        <v>4</v>
      </c>
      <c r="AK30" s="32">
        <v>1</v>
      </c>
      <c r="AL30" s="32">
        <v>5</v>
      </c>
      <c r="AM30" s="32">
        <v>218</v>
      </c>
      <c r="AN30" s="32">
        <v>232</v>
      </c>
      <c r="AO30" s="32">
        <v>450</v>
      </c>
      <c r="AP30" s="83"/>
      <c r="AQ30" s="83"/>
      <c r="AR30" s="83">
        <v>0</v>
      </c>
      <c r="AS30" s="58">
        <v>8.264462809917356</v>
      </c>
      <c r="AT30" s="58">
        <v>9.689922480620154</v>
      </c>
      <c r="AU30" s="58">
        <v>9</v>
      </c>
      <c r="AV30" s="58">
        <v>1.6528925619834711</v>
      </c>
      <c r="AW30" s="58">
        <v>0.38759689922480617</v>
      </c>
      <c r="AX30" s="58">
        <v>1</v>
      </c>
      <c r="AY30" s="58">
        <v>90.08264462809917</v>
      </c>
      <c r="AZ30" s="58">
        <v>89.92248062015504</v>
      </c>
      <c r="BA30" s="58">
        <v>90</v>
      </c>
      <c r="BB30" s="84">
        <v>0</v>
      </c>
      <c r="BC30" s="84">
        <v>0</v>
      </c>
      <c r="BD30" s="84">
        <v>0</v>
      </c>
      <c r="BE30" s="32">
        <v>4035</v>
      </c>
      <c r="BF30" s="32">
        <v>3835</v>
      </c>
      <c r="BG30" s="32">
        <v>7870</v>
      </c>
      <c r="BH30" s="32">
        <v>1923</v>
      </c>
      <c r="BI30" s="32">
        <v>1983</v>
      </c>
      <c r="BJ30" s="32">
        <v>3906</v>
      </c>
      <c r="BK30" s="32">
        <v>238</v>
      </c>
      <c r="BL30" s="32">
        <v>76</v>
      </c>
      <c r="BM30" s="32">
        <v>314</v>
      </c>
      <c r="BN30" s="32">
        <v>1874</v>
      </c>
      <c r="BO30" s="32">
        <v>1776</v>
      </c>
      <c r="BP30" s="32">
        <v>3650</v>
      </c>
      <c r="BQ30" s="83"/>
      <c r="BR30" s="83"/>
      <c r="BS30" s="83">
        <v>0</v>
      </c>
      <c r="BT30" s="58">
        <v>47.65799256505576</v>
      </c>
      <c r="BU30" s="58">
        <v>51.70795306388526</v>
      </c>
      <c r="BV30" s="58">
        <v>49.63151207115629</v>
      </c>
      <c r="BW30" s="58">
        <v>5.8983890954151175</v>
      </c>
      <c r="BX30" s="58">
        <v>1.9817470664928292</v>
      </c>
      <c r="BY30" s="58">
        <v>3.9898348157560353</v>
      </c>
      <c r="BZ30" s="58">
        <v>46.44361833952912</v>
      </c>
      <c r="CA30" s="58">
        <v>46.3102998696219</v>
      </c>
      <c r="CB30" s="58">
        <v>46.37865311308767</v>
      </c>
      <c r="CC30" s="84">
        <v>0</v>
      </c>
      <c r="CD30" s="84">
        <v>0</v>
      </c>
      <c r="CE30" s="84">
        <v>0</v>
      </c>
    </row>
    <row r="31" spans="1:83" ht="28.5" customHeight="1">
      <c r="A31" s="4">
        <v>22</v>
      </c>
      <c r="B31" s="187" t="s">
        <v>48</v>
      </c>
      <c r="C31" s="32">
        <v>5592</v>
      </c>
      <c r="D31" s="32">
        <v>7046</v>
      </c>
      <c r="E31" s="32">
        <v>12638</v>
      </c>
      <c r="F31" s="32">
        <v>3582</v>
      </c>
      <c r="G31" s="32">
        <v>5387</v>
      </c>
      <c r="H31" s="32">
        <v>8969</v>
      </c>
      <c r="I31" s="32">
        <v>991</v>
      </c>
      <c r="J31" s="32">
        <v>637</v>
      </c>
      <c r="K31" s="32">
        <v>1628</v>
      </c>
      <c r="L31" s="32">
        <v>1019</v>
      </c>
      <c r="M31" s="32">
        <v>1022</v>
      </c>
      <c r="N31" s="32">
        <v>2041</v>
      </c>
      <c r="O31" s="83"/>
      <c r="P31" s="83"/>
      <c r="Q31" s="83">
        <v>0</v>
      </c>
      <c r="R31" s="58">
        <v>64.05579399141631</v>
      </c>
      <c r="S31" s="58">
        <v>76.4547260857224</v>
      </c>
      <c r="T31" s="58">
        <v>70.96850767526507</v>
      </c>
      <c r="U31" s="58">
        <v>17.721745350500715</v>
      </c>
      <c r="V31" s="58">
        <v>9.04059040590406</v>
      </c>
      <c r="W31" s="58">
        <v>12.88178509257794</v>
      </c>
      <c r="X31" s="58">
        <v>18.222460658082976</v>
      </c>
      <c r="Y31" s="58">
        <v>14.504683508373546</v>
      </c>
      <c r="Z31" s="58">
        <v>16.149707232156988</v>
      </c>
      <c r="AA31" s="84">
        <v>0</v>
      </c>
      <c r="AB31" s="84">
        <v>0</v>
      </c>
      <c r="AC31" s="84">
        <v>0</v>
      </c>
      <c r="AD31" s="32">
        <v>33</v>
      </c>
      <c r="AE31" s="32">
        <v>40</v>
      </c>
      <c r="AF31" s="32">
        <v>73</v>
      </c>
      <c r="AG31" s="32">
        <v>11</v>
      </c>
      <c r="AH31" s="32">
        <v>25</v>
      </c>
      <c r="AI31" s="32">
        <v>36</v>
      </c>
      <c r="AJ31" s="32">
        <v>10</v>
      </c>
      <c r="AK31" s="32">
        <v>10</v>
      </c>
      <c r="AL31" s="32">
        <v>20</v>
      </c>
      <c r="AM31" s="32">
        <v>12</v>
      </c>
      <c r="AN31" s="32">
        <v>5</v>
      </c>
      <c r="AO31" s="32">
        <v>17</v>
      </c>
      <c r="AP31" s="83"/>
      <c r="AQ31" s="83"/>
      <c r="AR31" s="83">
        <v>0</v>
      </c>
      <c r="AS31" s="58">
        <v>33.33333333333333</v>
      </c>
      <c r="AT31" s="58">
        <v>62.5</v>
      </c>
      <c r="AU31" s="58">
        <v>49.31506849315068</v>
      </c>
      <c r="AV31" s="58">
        <v>30.3030303030303</v>
      </c>
      <c r="AW31" s="58">
        <v>25</v>
      </c>
      <c r="AX31" s="58">
        <v>27.397260273972602</v>
      </c>
      <c r="AY31" s="58">
        <v>36.36363636363636</v>
      </c>
      <c r="AZ31" s="58">
        <v>12.5</v>
      </c>
      <c r="BA31" s="58">
        <v>23.28767123287671</v>
      </c>
      <c r="BB31" s="84">
        <v>0</v>
      </c>
      <c r="BC31" s="84">
        <v>0</v>
      </c>
      <c r="BD31" s="84">
        <v>0</v>
      </c>
      <c r="BE31" s="32">
        <v>4831</v>
      </c>
      <c r="BF31" s="32">
        <v>6288</v>
      </c>
      <c r="BG31" s="32">
        <v>11119</v>
      </c>
      <c r="BH31" s="32">
        <v>3378</v>
      </c>
      <c r="BI31" s="32">
        <v>4967</v>
      </c>
      <c r="BJ31" s="32">
        <v>8345</v>
      </c>
      <c r="BK31" s="32">
        <v>671</v>
      </c>
      <c r="BL31" s="32">
        <v>416</v>
      </c>
      <c r="BM31" s="32">
        <v>1087</v>
      </c>
      <c r="BN31" s="32">
        <v>782</v>
      </c>
      <c r="BO31" s="32">
        <v>905</v>
      </c>
      <c r="BP31" s="32">
        <v>1687</v>
      </c>
      <c r="BQ31" s="83"/>
      <c r="BR31" s="83"/>
      <c r="BS31" s="83">
        <v>0</v>
      </c>
      <c r="BT31" s="58">
        <v>69.92341130200786</v>
      </c>
      <c r="BU31" s="58">
        <v>78.99173027989822</v>
      </c>
      <c r="BV31" s="58">
        <v>75.05171328356867</v>
      </c>
      <c r="BW31" s="58">
        <v>13.889463879114054</v>
      </c>
      <c r="BX31" s="58">
        <v>6.6157760814249365</v>
      </c>
      <c r="BY31" s="58">
        <v>9.776058998111342</v>
      </c>
      <c r="BZ31" s="58">
        <v>16.18712481887808</v>
      </c>
      <c r="CA31" s="58">
        <v>14.392493638676845</v>
      </c>
      <c r="CB31" s="58">
        <v>15.172227718319993</v>
      </c>
      <c r="CC31" s="84">
        <v>0</v>
      </c>
      <c r="CD31" s="84">
        <v>0</v>
      </c>
      <c r="CE31" s="84">
        <v>0</v>
      </c>
    </row>
    <row r="32" spans="1:83" ht="30.75" customHeight="1">
      <c r="A32" s="4">
        <v>23</v>
      </c>
      <c r="B32" s="187" t="s">
        <v>49</v>
      </c>
      <c r="C32" s="32">
        <v>2790</v>
      </c>
      <c r="D32" s="32">
        <v>2960</v>
      </c>
      <c r="E32" s="32">
        <v>5750</v>
      </c>
      <c r="F32" s="32">
        <v>1687</v>
      </c>
      <c r="G32" s="32">
        <v>1957</v>
      </c>
      <c r="H32" s="32">
        <v>3644</v>
      </c>
      <c r="I32" s="32">
        <v>214</v>
      </c>
      <c r="J32" s="32">
        <v>191</v>
      </c>
      <c r="K32" s="32">
        <v>405</v>
      </c>
      <c r="L32" s="32">
        <v>649</v>
      </c>
      <c r="M32" s="32">
        <v>583</v>
      </c>
      <c r="N32" s="32">
        <v>1232</v>
      </c>
      <c r="O32" s="32">
        <v>153</v>
      </c>
      <c r="P32" s="32">
        <v>122</v>
      </c>
      <c r="Q32" s="32">
        <v>275</v>
      </c>
      <c r="R32" s="58">
        <v>60.46594982078853</v>
      </c>
      <c r="S32" s="58">
        <v>66.11486486486486</v>
      </c>
      <c r="T32" s="58">
        <v>63.37391304347826</v>
      </c>
      <c r="U32" s="58">
        <v>7.670250896057348</v>
      </c>
      <c r="V32" s="58">
        <v>6.452702702702703</v>
      </c>
      <c r="W32" s="58">
        <v>7.043478260869565</v>
      </c>
      <c r="X32" s="58">
        <v>23.261648745519715</v>
      </c>
      <c r="Y32" s="58">
        <v>19.695945945945944</v>
      </c>
      <c r="Z32" s="58">
        <v>21.42608695652174</v>
      </c>
      <c r="AA32" s="58">
        <v>5.483870967741936</v>
      </c>
      <c r="AB32" s="58">
        <v>4.121621621621621</v>
      </c>
      <c r="AC32" s="58">
        <v>4.782608695652174</v>
      </c>
      <c r="AD32" s="32">
        <v>6</v>
      </c>
      <c r="AE32" s="32">
        <v>8</v>
      </c>
      <c r="AF32" s="32">
        <v>14</v>
      </c>
      <c r="AG32" s="32">
        <v>1</v>
      </c>
      <c r="AH32" s="32">
        <v>6</v>
      </c>
      <c r="AI32" s="32">
        <v>7</v>
      </c>
      <c r="AJ32" s="32">
        <v>2</v>
      </c>
      <c r="AK32" s="90">
        <v>0</v>
      </c>
      <c r="AL32" s="32">
        <v>2</v>
      </c>
      <c r="AM32" s="32">
        <v>3</v>
      </c>
      <c r="AN32" s="32">
        <v>1</v>
      </c>
      <c r="AO32" s="32">
        <v>4</v>
      </c>
      <c r="AP32" s="83"/>
      <c r="AQ32" s="83"/>
      <c r="AR32" s="83">
        <v>0</v>
      </c>
      <c r="AS32" s="58">
        <v>16.666666666666668</v>
      </c>
      <c r="AT32" s="58">
        <v>75</v>
      </c>
      <c r="AU32" s="58">
        <v>49.99999999999999</v>
      </c>
      <c r="AV32" s="58">
        <v>33.333333333333336</v>
      </c>
      <c r="AW32" s="91">
        <v>0</v>
      </c>
      <c r="AX32" s="58">
        <v>14.285714285714285</v>
      </c>
      <c r="AY32" s="58">
        <v>50</v>
      </c>
      <c r="AZ32" s="58">
        <v>12.5</v>
      </c>
      <c r="BA32" s="58">
        <v>28.57142857142857</v>
      </c>
      <c r="BB32" s="84">
        <v>0</v>
      </c>
      <c r="BC32" s="84">
        <v>0</v>
      </c>
      <c r="BD32" s="84">
        <v>0</v>
      </c>
      <c r="BE32" s="32">
        <v>2588</v>
      </c>
      <c r="BF32" s="32">
        <v>2784</v>
      </c>
      <c r="BG32" s="32">
        <v>5372</v>
      </c>
      <c r="BH32" s="32">
        <v>1668</v>
      </c>
      <c r="BI32" s="32">
        <v>1932</v>
      </c>
      <c r="BJ32" s="32">
        <v>3600</v>
      </c>
      <c r="BK32" s="32">
        <v>206</v>
      </c>
      <c r="BL32" s="32">
        <v>190</v>
      </c>
      <c r="BM32" s="32">
        <v>396</v>
      </c>
      <c r="BN32" s="32">
        <v>628</v>
      </c>
      <c r="BO32" s="32">
        <v>555</v>
      </c>
      <c r="BP32" s="32">
        <v>1183</v>
      </c>
      <c r="BQ32" s="83"/>
      <c r="BR32" s="83"/>
      <c r="BS32" s="83">
        <v>0</v>
      </c>
      <c r="BT32" s="58">
        <v>64.45131375579598</v>
      </c>
      <c r="BU32" s="58">
        <v>69.39655172413794</v>
      </c>
      <c r="BV32" s="58">
        <v>67.01414743112434</v>
      </c>
      <c r="BW32" s="58">
        <v>7.959814528593509</v>
      </c>
      <c r="BX32" s="58">
        <v>6.824712643678161</v>
      </c>
      <c r="BY32" s="58">
        <v>7.371556217423678</v>
      </c>
      <c r="BZ32" s="58">
        <v>24.26584234930448</v>
      </c>
      <c r="CA32" s="58">
        <v>19.935344827586206</v>
      </c>
      <c r="CB32" s="58">
        <v>22.021593447505584</v>
      </c>
      <c r="CC32" s="84">
        <v>0</v>
      </c>
      <c r="CD32" s="84">
        <v>0</v>
      </c>
      <c r="CE32" s="84">
        <v>0</v>
      </c>
    </row>
    <row r="33" spans="1:83" ht="27.75" customHeight="1">
      <c r="A33" s="4">
        <v>24</v>
      </c>
      <c r="B33" s="187" t="s">
        <v>50</v>
      </c>
      <c r="C33" s="32">
        <v>4452</v>
      </c>
      <c r="D33" s="32">
        <v>4728</v>
      </c>
      <c r="E33" s="32">
        <v>9180</v>
      </c>
      <c r="F33" s="32">
        <v>2839</v>
      </c>
      <c r="G33" s="32">
        <v>3517</v>
      </c>
      <c r="H33" s="32">
        <v>6356</v>
      </c>
      <c r="I33" s="32">
        <v>542</v>
      </c>
      <c r="J33" s="32">
        <v>380</v>
      </c>
      <c r="K33" s="32">
        <v>922</v>
      </c>
      <c r="L33" s="32">
        <v>1071</v>
      </c>
      <c r="M33" s="32">
        <v>831</v>
      </c>
      <c r="N33" s="32">
        <v>1902</v>
      </c>
      <c r="O33" s="83"/>
      <c r="P33" s="83"/>
      <c r="Q33" s="83">
        <v>0</v>
      </c>
      <c r="R33" s="58">
        <v>63.76909254267744</v>
      </c>
      <c r="S33" s="58">
        <v>74.38663282571912</v>
      </c>
      <c r="T33" s="58">
        <v>69.23747276688454</v>
      </c>
      <c r="U33" s="58">
        <v>12.174303683737644</v>
      </c>
      <c r="V33" s="58">
        <v>8.037225042301184</v>
      </c>
      <c r="W33" s="58">
        <v>10.043572984749456</v>
      </c>
      <c r="X33" s="58">
        <v>24.056603773584904</v>
      </c>
      <c r="Y33" s="58">
        <v>17.576142131979694</v>
      </c>
      <c r="Z33" s="58">
        <v>20.718954248366014</v>
      </c>
      <c r="AA33" s="84">
        <v>0</v>
      </c>
      <c r="AB33" s="84">
        <v>0</v>
      </c>
      <c r="AC33" s="84">
        <v>0</v>
      </c>
      <c r="AD33" s="83">
        <v>0</v>
      </c>
      <c r="AE33" s="83">
        <v>0</v>
      </c>
      <c r="AF33" s="83">
        <v>0</v>
      </c>
      <c r="AG33" s="83"/>
      <c r="AH33" s="83"/>
      <c r="AI33" s="83">
        <v>0</v>
      </c>
      <c r="AJ33" s="83"/>
      <c r="AK33" s="83"/>
      <c r="AL33" s="83">
        <v>0</v>
      </c>
      <c r="AM33" s="83"/>
      <c r="AN33" s="83"/>
      <c r="AO33" s="83">
        <v>0</v>
      </c>
      <c r="AP33" s="83"/>
      <c r="AQ33" s="83"/>
      <c r="AR33" s="83">
        <v>0</v>
      </c>
      <c r="AS33" s="84" t="s">
        <v>86</v>
      </c>
      <c r="AT33" s="84" t="s">
        <v>86</v>
      </c>
      <c r="AU33" s="84" t="s">
        <v>86</v>
      </c>
      <c r="AV33" s="84" t="s">
        <v>86</v>
      </c>
      <c r="AW33" s="84" t="s">
        <v>86</v>
      </c>
      <c r="AX33" s="84" t="s">
        <v>86</v>
      </c>
      <c r="AY33" s="84" t="s">
        <v>86</v>
      </c>
      <c r="AZ33" s="84" t="s">
        <v>86</v>
      </c>
      <c r="BA33" s="84" t="s">
        <v>86</v>
      </c>
      <c r="BB33" s="84" t="s">
        <v>86</v>
      </c>
      <c r="BC33" s="84" t="s">
        <v>86</v>
      </c>
      <c r="BD33" s="84" t="s">
        <v>86</v>
      </c>
      <c r="BE33" s="32">
        <v>4086</v>
      </c>
      <c r="BF33" s="32">
        <v>4345</v>
      </c>
      <c r="BG33" s="32">
        <v>8431</v>
      </c>
      <c r="BH33" s="32">
        <v>2751</v>
      </c>
      <c r="BI33" s="32">
        <v>3359</v>
      </c>
      <c r="BJ33" s="32">
        <v>6110</v>
      </c>
      <c r="BK33" s="32">
        <v>386</v>
      </c>
      <c r="BL33" s="32">
        <v>223</v>
      </c>
      <c r="BM33" s="32">
        <v>609</v>
      </c>
      <c r="BN33" s="32">
        <v>949</v>
      </c>
      <c r="BO33" s="32">
        <v>763</v>
      </c>
      <c r="BP33" s="32">
        <v>1712</v>
      </c>
      <c r="BQ33" s="83"/>
      <c r="BR33" s="83"/>
      <c r="BS33" s="83">
        <v>0</v>
      </c>
      <c r="BT33" s="58">
        <v>67.32745961820852</v>
      </c>
      <c r="BU33" s="58">
        <v>77.307249712313</v>
      </c>
      <c r="BV33" s="58">
        <v>72.4706440517139</v>
      </c>
      <c r="BW33" s="58">
        <v>9.446891825746452</v>
      </c>
      <c r="BX33" s="58">
        <v>5.1323360184119675</v>
      </c>
      <c r="BY33" s="58">
        <v>7.223342426758392</v>
      </c>
      <c r="BZ33" s="58">
        <v>23.225648556045034</v>
      </c>
      <c r="CA33" s="58">
        <v>17.56041426927503</v>
      </c>
      <c r="CB33" s="58">
        <v>20.306013521527696</v>
      </c>
      <c r="CC33" s="84">
        <v>0</v>
      </c>
      <c r="CD33" s="84">
        <v>0</v>
      </c>
      <c r="CE33" s="84">
        <v>0</v>
      </c>
    </row>
    <row r="34" spans="1:83" ht="30.75" customHeight="1">
      <c r="A34" s="4">
        <v>25</v>
      </c>
      <c r="B34" s="187" t="s">
        <v>75</v>
      </c>
      <c r="C34" s="32">
        <v>84943</v>
      </c>
      <c r="D34" s="32">
        <v>81199</v>
      </c>
      <c r="E34" s="32">
        <v>173103</v>
      </c>
      <c r="F34" s="55">
        <v>47203</v>
      </c>
      <c r="G34" s="32">
        <v>62027</v>
      </c>
      <c r="H34" s="32">
        <v>109230</v>
      </c>
      <c r="I34" s="32">
        <v>11108</v>
      </c>
      <c r="J34" s="32">
        <v>4445</v>
      </c>
      <c r="K34" s="32">
        <v>15553</v>
      </c>
      <c r="L34" s="32">
        <v>26632</v>
      </c>
      <c r="M34" s="32">
        <v>14727</v>
      </c>
      <c r="N34" s="32">
        <v>41359</v>
      </c>
      <c r="O34" s="32">
        <v>2848</v>
      </c>
      <c r="P34" s="32">
        <v>2128</v>
      </c>
      <c r="Q34" s="32">
        <v>4976</v>
      </c>
      <c r="R34" s="58">
        <v>55.57020590278187</v>
      </c>
      <c r="S34" s="58">
        <v>76.38887178413528</v>
      </c>
      <c r="T34" s="58">
        <v>63.101159425313256</v>
      </c>
      <c r="U34" s="58">
        <v>13.077004579541576</v>
      </c>
      <c r="V34" s="58">
        <v>5.474205347356494</v>
      </c>
      <c r="W34" s="58">
        <v>8.984824064285426</v>
      </c>
      <c r="X34" s="58">
        <v>31.352789517676563</v>
      </c>
      <c r="Y34" s="58">
        <v>18.136922868508233</v>
      </c>
      <c r="Z34" s="58">
        <v>23.892711275945537</v>
      </c>
      <c r="AA34" s="58">
        <v>3.3528366080783587</v>
      </c>
      <c r="AB34" s="58">
        <v>2.6207219300730302</v>
      </c>
      <c r="AC34" s="58">
        <v>2.874589117461858</v>
      </c>
      <c r="AD34" s="32">
        <v>8376</v>
      </c>
      <c r="AE34" s="32">
        <v>6807</v>
      </c>
      <c r="AF34" s="32">
        <v>15183</v>
      </c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32">
        <v>8386</v>
      </c>
      <c r="BF34" s="32">
        <v>6752</v>
      </c>
      <c r="BG34" s="32">
        <v>15138</v>
      </c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</row>
    <row r="35" spans="1:83" ht="30.75" customHeight="1">
      <c r="A35" s="4">
        <v>26</v>
      </c>
      <c r="B35" s="187" t="s">
        <v>51</v>
      </c>
      <c r="C35" s="32">
        <v>100322</v>
      </c>
      <c r="D35" s="32">
        <v>104935</v>
      </c>
      <c r="E35" s="32">
        <v>205257</v>
      </c>
      <c r="F35" s="32">
        <v>65827</v>
      </c>
      <c r="G35" s="32">
        <v>78279</v>
      </c>
      <c r="H35" s="32">
        <v>144106</v>
      </c>
      <c r="I35" s="32">
        <v>8769</v>
      </c>
      <c r="J35" s="32">
        <v>8587</v>
      </c>
      <c r="K35" s="32">
        <v>17356</v>
      </c>
      <c r="L35" s="32">
        <v>13020</v>
      </c>
      <c r="M35" s="32">
        <v>12649</v>
      </c>
      <c r="N35" s="32">
        <v>25669</v>
      </c>
      <c r="O35" s="83">
        <v>4904</v>
      </c>
      <c r="P35" s="83">
        <v>1664</v>
      </c>
      <c r="Q35" s="83">
        <v>6568</v>
      </c>
      <c r="R35" s="58">
        <v>65.61571739000418</v>
      </c>
      <c r="S35" s="58">
        <v>74.59760804307429</v>
      </c>
      <c r="T35" s="58">
        <v>70.2075934072894</v>
      </c>
      <c r="U35" s="58">
        <v>8.740854448675265</v>
      </c>
      <c r="V35" s="58">
        <v>8.183161004431316</v>
      </c>
      <c r="W35" s="58">
        <v>8.455740851712731</v>
      </c>
      <c r="X35" s="58">
        <v>12.978210163274257</v>
      </c>
      <c r="Y35" s="58">
        <v>12.0541287463668</v>
      </c>
      <c r="Z35" s="58">
        <v>12.505785429973155</v>
      </c>
      <c r="AA35" s="84">
        <v>4.888259803432946</v>
      </c>
      <c r="AB35" s="84">
        <v>1.5857435555343786</v>
      </c>
      <c r="AC35" s="84">
        <v>3.199890868520927</v>
      </c>
      <c r="AD35" s="32">
        <v>19848</v>
      </c>
      <c r="AE35" s="32">
        <v>21739</v>
      </c>
      <c r="AF35" s="32">
        <v>41587</v>
      </c>
      <c r="AG35" s="32">
        <v>13629</v>
      </c>
      <c r="AH35" s="32">
        <v>17148</v>
      </c>
      <c r="AI35" s="32">
        <v>30777</v>
      </c>
      <c r="AJ35" s="32">
        <v>934</v>
      </c>
      <c r="AK35" s="32">
        <v>996</v>
      </c>
      <c r="AL35" s="32">
        <v>1930</v>
      </c>
      <c r="AM35" s="32">
        <v>1582</v>
      </c>
      <c r="AN35" s="32">
        <v>1368</v>
      </c>
      <c r="AO35" s="32">
        <v>2950</v>
      </c>
      <c r="AP35" s="83">
        <v>1312</v>
      </c>
      <c r="AQ35" s="83">
        <v>612</v>
      </c>
      <c r="AR35" s="83">
        <v>1924</v>
      </c>
      <c r="AS35" s="58">
        <v>68.66686819830714</v>
      </c>
      <c r="AT35" s="58">
        <v>78.88127328763973</v>
      </c>
      <c r="AU35" s="58">
        <v>74.00630004568735</v>
      </c>
      <c r="AV35" s="58">
        <v>4.705763804917372</v>
      </c>
      <c r="AW35" s="58">
        <v>4.581627489764939</v>
      </c>
      <c r="AX35" s="58">
        <v>4.640873349844903</v>
      </c>
      <c r="AY35" s="58">
        <v>7.970576380491738</v>
      </c>
      <c r="AZ35" s="58">
        <v>6.292837757026542</v>
      </c>
      <c r="BA35" s="58">
        <v>7.093562892249982</v>
      </c>
      <c r="BB35" s="84">
        <v>6.610237807335752</v>
      </c>
      <c r="BC35" s="84">
        <v>2.815216891301348</v>
      </c>
      <c r="BD35" s="84">
        <v>4.626445764301344</v>
      </c>
      <c r="BE35" s="32">
        <v>327</v>
      </c>
      <c r="BF35" s="32">
        <v>297</v>
      </c>
      <c r="BG35" s="32">
        <v>624</v>
      </c>
      <c r="BH35" s="32">
        <v>276</v>
      </c>
      <c r="BI35" s="32">
        <v>257</v>
      </c>
      <c r="BJ35" s="32">
        <v>533</v>
      </c>
      <c r="BK35" s="32">
        <v>3</v>
      </c>
      <c r="BL35" s="32">
        <v>3</v>
      </c>
      <c r="BM35" s="32">
        <v>6</v>
      </c>
      <c r="BN35" s="32">
        <v>8</v>
      </c>
      <c r="BO35" s="32">
        <v>3</v>
      </c>
      <c r="BP35" s="32">
        <v>11</v>
      </c>
      <c r="BQ35" s="83">
        <v>3</v>
      </c>
      <c r="BR35" s="83">
        <v>1</v>
      </c>
      <c r="BS35" s="83">
        <v>4</v>
      </c>
      <c r="BT35" s="58">
        <v>84.40366972477064</v>
      </c>
      <c r="BU35" s="58">
        <v>86.53198653198653</v>
      </c>
      <c r="BV35" s="58">
        <v>85.41666666666666</v>
      </c>
      <c r="BW35" s="58">
        <v>0.9174311926605504</v>
      </c>
      <c r="BX35" s="58">
        <v>1.01010101010101</v>
      </c>
      <c r="BY35" s="58">
        <v>0.9615384615384615</v>
      </c>
      <c r="BZ35" s="58">
        <v>2.4464831804281344</v>
      </c>
      <c r="CA35" s="58">
        <v>1.01010101010101</v>
      </c>
      <c r="CB35" s="58">
        <v>1.7628205128205128</v>
      </c>
      <c r="CC35" s="84">
        <v>0.9174311926605504</v>
      </c>
      <c r="CD35" s="84"/>
      <c r="CE35" s="84">
        <v>0.641025641025641</v>
      </c>
    </row>
    <row r="36" spans="1:83" ht="30.75" customHeight="1">
      <c r="A36" s="4">
        <v>27</v>
      </c>
      <c r="B36" s="187" t="s">
        <v>52</v>
      </c>
      <c r="C36" s="32">
        <v>406950</v>
      </c>
      <c r="D36" s="32">
        <v>239919</v>
      </c>
      <c r="E36" s="32">
        <v>646869</v>
      </c>
      <c r="F36" s="32">
        <v>243092</v>
      </c>
      <c r="G36" s="32">
        <v>185439</v>
      </c>
      <c r="H36" s="32">
        <v>428531</v>
      </c>
      <c r="I36" s="32">
        <v>68044</v>
      </c>
      <c r="J36" s="32">
        <v>21270</v>
      </c>
      <c r="K36" s="32">
        <v>89314</v>
      </c>
      <c r="L36" s="32">
        <v>89333</v>
      </c>
      <c r="M36" s="32">
        <v>29955</v>
      </c>
      <c r="N36" s="32">
        <v>119288</v>
      </c>
      <c r="O36" s="96"/>
      <c r="P36" s="96"/>
      <c r="Q36" s="96">
        <v>0</v>
      </c>
      <c r="R36" s="58">
        <v>59.73510259245607</v>
      </c>
      <c r="S36" s="58">
        <v>77.29233616345516</v>
      </c>
      <c r="T36" s="58">
        <v>66.24695262873936</v>
      </c>
      <c r="U36" s="58">
        <v>16.72048163165008</v>
      </c>
      <c r="V36" s="58">
        <v>8.865492103584959</v>
      </c>
      <c r="W36" s="58">
        <v>13.807123235152714</v>
      </c>
      <c r="X36" s="58">
        <v>21.951836834992015</v>
      </c>
      <c r="Y36" s="58">
        <v>12.485463844047366</v>
      </c>
      <c r="Z36" s="58">
        <v>18.440828050192543</v>
      </c>
      <c r="AA36" s="84">
        <v>0</v>
      </c>
      <c r="AB36" s="84">
        <v>0</v>
      </c>
      <c r="AC36" s="84">
        <v>0</v>
      </c>
      <c r="AD36" s="32">
        <v>61100</v>
      </c>
      <c r="AE36" s="32">
        <v>31895</v>
      </c>
      <c r="AF36" s="32">
        <v>92995</v>
      </c>
      <c r="AG36" s="32">
        <v>41048</v>
      </c>
      <c r="AH36" s="32">
        <v>25762</v>
      </c>
      <c r="AI36" s="32">
        <v>66810</v>
      </c>
      <c r="AJ36" s="32">
        <v>5705</v>
      </c>
      <c r="AK36" s="32">
        <v>1253</v>
      </c>
      <c r="AL36" s="32">
        <v>6958</v>
      </c>
      <c r="AM36" s="32">
        <v>11197</v>
      </c>
      <c r="AN36" s="32">
        <v>3224</v>
      </c>
      <c r="AO36" s="32">
        <v>14421</v>
      </c>
      <c r="AP36" s="83"/>
      <c r="AQ36" s="83"/>
      <c r="AR36" s="83">
        <v>0</v>
      </c>
      <c r="AS36" s="58">
        <v>67.18166939443535</v>
      </c>
      <c r="AT36" s="58">
        <v>80.77128076501019</v>
      </c>
      <c r="AU36" s="58">
        <v>71.84257218130007</v>
      </c>
      <c r="AV36" s="58">
        <v>9.337152209492634</v>
      </c>
      <c r="AW36" s="58">
        <v>3.9285154412917387</v>
      </c>
      <c r="AX36" s="58">
        <v>7.4821226947685355</v>
      </c>
      <c r="AY36" s="58">
        <v>18.32569558101473</v>
      </c>
      <c r="AZ36" s="58">
        <v>10.108167424361186</v>
      </c>
      <c r="BA36" s="58">
        <v>15.507285337921394</v>
      </c>
      <c r="BB36" s="84">
        <v>0</v>
      </c>
      <c r="BC36" s="84">
        <v>0</v>
      </c>
      <c r="BD36" s="84">
        <v>0</v>
      </c>
      <c r="BE36" s="32">
        <v>43833</v>
      </c>
      <c r="BF36" s="32">
        <v>23432</v>
      </c>
      <c r="BG36" s="32">
        <v>67265</v>
      </c>
      <c r="BH36" s="32">
        <v>33844</v>
      </c>
      <c r="BI36" s="32">
        <v>20876</v>
      </c>
      <c r="BJ36" s="32">
        <v>54720</v>
      </c>
      <c r="BK36" s="32">
        <v>1872</v>
      </c>
      <c r="BL36" s="32">
        <v>419</v>
      </c>
      <c r="BM36" s="32">
        <v>2291</v>
      </c>
      <c r="BN36" s="32">
        <v>7235</v>
      </c>
      <c r="BO36" s="32">
        <v>1703</v>
      </c>
      <c r="BP36" s="32">
        <v>8938</v>
      </c>
      <c r="BQ36" s="83"/>
      <c r="BR36" s="83"/>
      <c r="BS36" s="83">
        <v>0</v>
      </c>
      <c r="BT36" s="58">
        <v>77.21123354550225</v>
      </c>
      <c r="BU36" s="58">
        <v>89.09184021850461</v>
      </c>
      <c r="BV36" s="58">
        <v>81.34988478406304</v>
      </c>
      <c r="BW36" s="58">
        <v>4.270754910683731</v>
      </c>
      <c r="BX36" s="58">
        <v>1.7881529532263571</v>
      </c>
      <c r="BY36" s="58">
        <v>3.4059317624321714</v>
      </c>
      <c r="BZ36" s="58">
        <v>16.505828941664955</v>
      </c>
      <c r="CA36" s="58">
        <v>7.267838852850803</v>
      </c>
      <c r="CB36" s="58">
        <v>13.287742510964097</v>
      </c>
      <c r="CC36" s="84">
        <v>0</v>
      </c>
      <c r="CD36" s="84">
        <v>0</v>
      </c>
      <c r="CE36" s="84">
        <v>0</v>
      </c>
    </row>
    <row r="37" spans="1:83" ht="28.5" customHeight="1">
      <c r="A37" s="4">
        <v>28</v>
      </c>
      <c r="B37" s="186" t="str">
        <f>'[1]Board'!B37</f>
        <v>Tamil Nadu State Board of School Examination</v>
      </c>
      <c r="C37" s="55">
        <f>'[1]Board'!AP37</f>
        <v>282358</v>
      </c>
      <c r="D37" s="55">
        <f>'[1]Board'!AQ37</f>
        <v>349376</v>
      </c>
      <c r="E37" s="55">
        <f>'[1]Board'!AR37</f>
        <v>631734</v>
      </c>
      <c r="F37" s="55">
        <v>4368</v>
      </c>
      <c r="G37" s="55">
        <v>7277</v>
      </c>
      <c r="H37" s="55">
        <f>F37+G37</f>
        <v>11645</v>
      </c>
      <c r="I37" s="55">
        <v>58355</v>
      </c>
      <c r="J37" s="55">
        <v>87024</v>
      </c>
      <c r="K37" s="55">
        <f>I37+J37</f>
        <v>145379</v>
      </c>
      <c r="L37" s="55">
        <v>176484</v>
      </c>
      <c r="M37" s="55">
        <v>216046</v>
      </c>
      <c r="N37" s="55">
        <f>L37+M37</f>
        <v>392530</v>
      </c>
      <c r="O37" s="55">
        <v>34990</v>
      </c>
      <c r="P37" s="55">
        <v>31049</v>
      </c>
      <c r="Q37" s="55">
        <f>O37+P37</f>
        <v>66039</v>
      </c>
      <c r="R37" s="195">
        <f>IF(C37=0,"",F37/C37%)</f>
        <v>1.5469722834132555</v>
      </c>
      <c r="S37" s="195">
        <f>IF(D37=0,"",G37/D37%)</f>
        <v>2.0828562923612384</v>
      </c>
      <c r="T37" s="195">
        <f>IF(E37=0,"",H37/E37%)</f>
        <v>1.84333912691101</v>
      </c>
      <c r="U37" s="195">
        <f>IF(C37=0,"",I37/C37%)</f>
        <v>20.66702554912558</v>
      </c>
      <c r="V37" s="195">
        <f>IF(D37=0,"",J37/D37%)</f>
        <v>24.908408133357756</v>
      </c>
      <c r="W37" s="195">
        <f>IF(E37=0,"",K37/E37%)</f>
        <v>23.0126920507682</v>
      </c>
      <c r="X37" s="195">
        <f>IF(C37=0,"",L37/C37%)</f>
        <v>62.503630143293265</v>
      </c>
      <c r="Y37" s="195">
        <f>IF(D37=0,"",M37/D37%)</f>
        <v>61.837676314343284</v>
      </c>
      <c r="Z37" s="195">
        <f>IF(E37=0,"",N37/E37%)</f>
        <v>62.13532911003682</v>
      </c>
      <c r="AA37" s="195">
        <f>IF(C37=0,"",O37/C37%)</f>
        <v>12.39206964208558</v>
      </c>
      <c r="AB37" s="195">
        <f>IF(D37=0,"",P37/D37%)</f>
        <v>8.886987085546803</v>
      </c>
      <c r="AC37" s="195">
        <f>IF(E37=0,"",Q37/E37%)</f>
        <v>10.453608639079105</v>
      </c>
      <c r="AD37" s="55">
        <f>'[1]Board'!CI37</f>
        <v>56392</v>
      </c>
      <c r="AE37" s="55">
        <f>'[1]Board'!CJ37</f>
        <v>72591</v>
      </c>
      <c r="AF37" s="55">
        <f>'[1]Board'!CK37</f>
        <v>128983</v>
      </c>
      <c r="AG37" s="55">
        <v>1585</v>
      </c>
      <c r="AH37" s="55">
        <v>2527</v>
      </c>
      <c r="AI37" s="55">
        <f>AG37+AH37</f>
        <v>4112</v>
      </c>
      <c r="AJ37" s="55">
        <v>13362</v>
      </c>
      <c r="AK37" s="55">
        <v>18982</v>
      </c>
      <c r="AL37" s="55">
        <f>AJ37+AK37</f>
        <v>32344</v>
      </c>
      <c r="AM37" s="55">
        <v>29827</v>
      </c>
      <c r="AN37" s="55">
        <v>39621</v>
      </c>
      <c r="AO37" s="55">
        <f>AM37+AN37</f>
        <v>69448</v>
      </c>
      <c r="AP37" s="55">
        <v>9099</v>
      </c>
      <c r="AQ37" s="55">
        <v>9297</v>
      </c>
      <c r="AR37" s="55">
        <f>AP37+AQ37</f>
        <v>18396</v>
      </c>
      <c r="AS37" s="195">
        <f>IF(AD37=0,"",AG37/AD37%)</f>
        <v>2.8106823662930913</v>
      </c>
      <c r="AT37" s="195">
        <f>IF(AE37=0,"",AH37/AE37%)</f>
        <v>3.481147800691546</v>
      </c>
      <c r="AU37" s="195">
        <f>IF(AF37=0,"",AI37/AF37%)</f>
        <v>3.1880170254994846</v>
      </c>
      <c r="AV37" s="195">
        <f>IF(AD37=0,"",AJ37/AD37%)</f>
        <v>23.69485033338062</v>
      </c>
      <c r="AW37" s="195">
        <f>IF(AE37=0,"",AK37/AE37%)</f>
        <v>26.14924715185078</v>
      </c>
      <c r="AX37" s="195">
        <f>IF(AF37=0,"",AL37/AF37%)</f>
        <v>25.076172828977462</v>
      </c>
      <c r="AY37" s="195">
        <f>IF(AD37=0,"",AM37/AD37%)</f>
        <v>52.892254220456806</v>
      </c>
      <c r="AZ37" s="195">
        <f>IF(AE37=0,"",AN37/AE37%)</f>
        <v>54.581146423110305</v>
      </c>
      <c r="BA37" s="195">
        <f>IF(AF37=0,"",AO37/AF37%)</f>
        <v>53.842754471519505</v>
      </c>
      <c r="BB37" s="195">
        <f>IF(AD37=0,"",AP37/AD37%)</f>
        <v>16.135267413817562</v>
      </c>
      <c r="BC37" s="195">
        <f>IF(AE37=0,"",AQ37/AE37%)</f>
        <v>12.807372814811755</v>
      </c>
      <c r="BD37" s="195">
        <f>IF(AF37=0,"",AR37/AF37%)</f>
        <v>14.262344650070165</v>
      </c>
      <c r="BE37" s="55">
        <f>'[1]Board'!EB37</f>
        <v>2021</v>
      </c>
      <c r="BF37" s="55">
        <f>'[1]Board'!EC37</f>
        <v>1702</v>
      </c>
      <c r="BG37" s="55">
        <f>'[1]Board'!ED37</f>
        <v>3723</v>
      </c>
      <c r="BH37" s="55">
        <v>37</v>
      </c>
      <c r="BI37" s="55">
        <v>25</v>
      </c>
      <c r="BJ37" s="55">
        <f>BH37+BI37</f>
        <v>62</v>
      </c>
      <c r="BK37" s="55">
        <v>515</v>
      </c>
      <c r="BL37" s="55">
        <v>412</v>
      </c>
      <c r="BM37" s="55">
        <f>BK37+BL37</f>
        <v>927</v>
      </c>
      <c r="BN37" s="55">
        <v>1170</v>
      </c>
      <c r="BO37" s="55">
        <v>1018</v>
      </c>
      <c r="BP37" s="55">
        <f>BN37+BO37</f>
        <v>2188</v>
      </c>
      <c r="BQ37" s="55">
        <v>222</v>
      </c>
      <c r="BR37" s="55">
        <v>187</v>
      </c>
      <c r="BS37" s="55">
        <f>BQ37+BR37</f>
        <v>409</v>
      </c>
      <c r="BT37" s="195">
        <f>IF(BE37=0,"",BH37/BE37%)</f>
        <v>1.8307768431469569</v>
      </c>
      <c r="BU37" s="195">
        <f>IF(BF37=0,"",BI37/BF37%)</f>
        <v>1.4688601645123385</v>
      </c>
      <c r="BV37" s="195">
        <f>IF(BG37=0,"",BJ37/BG37%)</f>
        <v>1.6653236637120603</v>
      </c>
      <c r="BW37" s="195">
        <f>IF(BE37=0,"",BK37/BE37%)</f>
        <v>25.482434438396833</v>
      </c>
      <c r="BX37" s="195">
        <f>IF(BF37=0,"",BL37/BF37%)</f>
        <v>24.206815511163338</v>
      </c>
      <c r="BY37" s="195">
        <f>IF(BG37=0,"",BM37/BG37%)</f>
        <v>24.899274778404514</v>
      </c>
      <c r="BZ37" s="195">
        <f>IF(BE37=0,"",BN37/BE37%)</f>
        <v>57.892132607619985</v>
      </c>
      <c r="CA37" s="195">
        <f>IF(BF37=0,"",BO37/BF37%)</f>
        <v>59.811985898942424</v>
      </c>
      <c r="CB37" s="195">
        <f>IF(BG37=0,"",BP37/BG37%)</f>
        <v>58.76980929358045</v>
      </c>
      <c r="CC37" s="195">
        <f>IF(BE37=0,"",BQ37/BE37%)</f>
        <v>10.984661058881741</v>
      </c>
      <c r="CD37" s="195">
        <f>IF(BF37=0,"",BR37/BF37%)</f>
        <v>10.987074030552291</v>
      </c>
      <c r="CE37" s="195">
        <f>IF(BG37=0,"",BS37/BG37%)</f>
        <v>10.985764168681172</v>
      </c>
    </row>
    <row r="38" spans="1:83" ht="27" customHeight="1">
      <c r="A38" s="4">
        <v>29</v>
      </c>
      <c r="B38" s="186" t="s">
        <v>54</v>
      </c>
      <c r="C38" s="32">
        <v>7157</v>
      </c>
      <c r="D38" s="32">
        <v>5126</v>
      </c>
      <c r="E38" s="32">
        <v>12283</v>
      </c>
      <c r="F38" s="83"/>
      <c r="G38" s="83"/>
      <c r="H38" s="83">
        <v>0</v>
      </c>
      <c r="I38" s="83"/>
      <c r="J38" s="83"/>
      <c r="K38" s="83">
        <v>0</v>
      </c>
      <c r="L38" s="83"/>
      <c r="M38" s="83"/>
      <c r="N38" s="83">
        <v>0</v>
      </c>
      <c r="O38" s="83"/>
      <c r="P38" s="83"/>
      <c r="Q38" s="83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  <c r="Z38" s="84">
        <v>0</v>
      </c>
      <c r="AA38" s="84">
        <v>0</v>
      </c>
      <c r="AB38" s="84">
        <v>0</v>
      </c>
      <c r="AC38" s="84">
        <v>0</v>
      </c>
      <c r="AD38" s="32">
        <v>1514</v>
      </c>
      <c r="AE38" s="32">
        <v>947</v>
      </c>
      <c r="AF38" s="32">
        <v>2461</v>
      </c>
      <c r="AG38" s="83"/>
      <c r="AH38" s="83"/>
      <c r="AI38" s="83">
        <v>0</v>
      </c>
      <c r="AJ38" s="83"/>
      <c r="AK38" s="83"/>
      <c r="AL38" s="83">
        <v>0</v>
      </c>
      <c r="AM38" s="83"/>
      <c r="AN38" s="83"/>
      <c r="AO38" s="83">
        <v>0</v>
      </c>
      <c r="AP38" s="83"/>
      <c r="AQ38" s="83"/>
      <c r="AR38" s="83">
        <v>0</v>
      </c>
      <c r="AS38" s="84">
        <v>0</v>
      </c>
      <c r="AT38" s="84">
        <v>0</v>
      </c>
      <c r="AU38" s="84">
        <v>0</v>
      </c>
      <c r="AV38" s="84">
        <v>0</v>
      </c>
      <c r="AW38" s="84">
        <v>0</v>
      </c>
      <c r="AX38" s="84">
        <v>0</v>
      </c>
      <c r="AY38" s="84">
        <v>0</v>
      </c>
      <c r="AZ38" s="84">
        <v>0</v>
      </c>
      <c r="BA38" s="84">
        <v>0</v>
      </c>
      <c r="BB38" s="84">
        <v>0</v>
      </c>
      <c r="BC38" s="84">
        <v>0</v>
      </c>
      <c r="BD38" s="84">
        <v>0</v>
      </c>
      <c r="BE38" s="32">
        <v>1206</v>
      </c>
      <c r="BF38" s="32">
        <v>809</v>
      </c>
      <c r="BG38" s="32">
        <v>2015</v>
      </c>
      <c r="BH38" s="83"/>
      <c r="BI38" s="83"/>
      <c r="BJ38" s="83">
        <v>0</v>
      </c>
      <c r="BK38" s="83"/>
      <c r="BL38" s="83"/>
      <c r="BM38" s="83">
        <v>0</v>
      </c>
      <c r="BN38" s="83"/>
      <c r="BO38" s="83"/>
      <c r="BP38" s="83">
        <v>0</v>
      </c>
      <c r="BQ38" s="83"/>
      <c r="BR38" s="83"/>
      <c r="BS38" s="83">
        <v>0</v>
      </c>
      <c r="BT38" s="84">
        <v>0</v>
      </c>
      <c r="BU38" s="84">
        <v>0</v>
      </c>
      <c r="BV38" s="84">
        <v>0</v>
      </c>
      <c r="BW38" s="84">
        <v>0</v>
      </c>
      <c r="BX38" s="84">
        <v>0</v>
      </c>
      <c r="BY38" s="84">
        <v>0</v>
      </c>
      <c r="BZ38" s="84">
        <v>0</v>
      </c>
      <c r="CA38" s="84">
        <v>0</v>
      </c>
      <c r="CB38" s="84">
        <v>0</v>
      </c>
      <c r="CC38" s="84">
        <v>0</v>
      </c>
      <c r="CD38" s="84">
        <v>0</v>
      </c>
      <c r="CE38" s="84">
        <v>0</v>
      </c>
    </row>
    <row r="39" spans="1:83" ht="42" customHeight="1">
      <c r="A39" s="4">
        <v>30</v>
      </c>
      <c r="B39" s="187" t="s">
        <v>76</v>
      </c>
      <c r="C39" s="32">
        <v>673422</v>
      </c>
      <c r="D39" s="32">
        <v>826012</v>
      </c>
      <c r="E39" s="32">
        <v>1499434</v>
      </c>
      <c r="F39" s="32">
        <v>214381</v>
      </c>
      <c r="G39" s="32">
        <v>674407</v>
      </c>
      <c r="H39" s="32">
        <v>888788</v>
      </c>
      <c r="I39" s="32">
        <v>48565</v>
      </c>
      <c r="J39" s="32">
        <v>15472</v>
      </c>
      <c r="K39" s="32">
        <v>64037</v>
      </c>
      <c r="L39" s="32">
        <v>380294</v>
      </c>
      <c r="M39" s="32">
        <v>112714</v>
      </c>
      <c r="N39" s="32">
        <v>493008</v>
      </c>
      <c r="O39" s="32">
        <v>17310</v>
      </c>
      <c r="P39" s="32">
        <v>23241</v>
      </c>
      <c r="Q39" s="32">
        <v>40551</v>
      </c>
      <c r="R39" s="58">
        <v>31.834570299158624</v>
      </c>
      <c r="S39" s="58">
        <v>81.64615041912224</v>
      </c>
      <c r="T39" s="58">
        <v>59.27489972883101</v>
      </c>
      <c r="U39" s="58">
        <v>7.211674106281054</v>
      </c>
      <c r="V39" s="58">
        <v>1.8730962746303925</v>
      </c>
      <c r="W39" s="58">
        <v>4.270744827714991</v>
      </c>
      <c r="X39" s="58">
        <v>56.47187053586013</v>
      </c>
      <c r="Y39" s="58">
        <v>13.645564471218334</v>
      </c>
      <c r="Z39" s="58">
        <v>32.87960657154633</v>
      </c>
      <c r="AA39" s="58">
        <v>2.5704535937346864</v>
      </c>
      <c r="AB39" s="58">
        <v>2.8136395112903925</v>
      </c>
      <c r="AC39" s="58">
        <v>2.7044204679899213</v>
      </c>
      <c r="AD39" s="32">
        <v>105256</v>
      </c>
      <c r="AE39" s="32">
        <v>129966</v>
      </c>
      <c r="AF39" s="32">
        <v>235222</v>
      </c>
      <c r="AG39" s="32">
        <v>41670</v>
      </c>
      <c r="AH39" s="32">
        <v>112321</v>
      </c>
      <c r="AI39" s="32">
        <v>153991</v>
      </c>
      <c r="AJ39" s="32">
        <v>5260</v>
      </c>
      <c r="AK39" s="32">
        <v>1319</v>
      </c>
      <c r="AL39" s="32">
        <v>6579</v>
      </c>
      <c r="AM39" s="32">
        <v>53591</v>
      </c>
      <c r="AN39" s="32">
        <v>12925</v>
      </c>
      <c r="AO39" s="32">
        <v>66516</v>
      </c>
      <c r="AP39" s="32">
        <v>2688</v>
      </c>
      <c r="AQ39" s="32">
        <v>3378</v>
      </c>
      <c r="AR39" s="32">
        <v>6066</v>
      </c>
      <c r="AS39" s="58">
        <v>39.58919206506042</v>
      </c>
      <c r="AT39" s="58">
        <v>86.42337226659279</v>
      </c>
      <c r="AU39" s="58">
        <v>65.46624040268343</v>
      </c>
      <c r="AV39" s="58">
        <v>4.997339819107699</v>
      </c>
      <c r="AW39" s="58">
        <v>1.01488081498238</v>
      </c>
      <c r="AX39" s="58">
        <v>2.7969322597376096</v>
      </c>
      <c r="AY39" s="58">
        <v>50.91491221403056</v>
      </c>
      <c r="AZ39" s="58">
        <v>9.944908668420972</v>
      </c>
      <c r="BA39" s="58">
        <v>28.277967196945866</v>
      </c>
      <c r="BB39" s="58">
        <v>2.5537736566086493</v>
      </c>
      <c r="BC39" s="58">
        <v>2.5991413138820922</v>
      </c>
      <c r="BD39" s="58">
        <v>2.5788404145870714</v>
      </c>
      <c r="BE39" s="32">
        <v>4588</v>
      </c>
      <c r="BF39" s="32">
        <v>4340</v>
      </c>
      <c r="BG39" s="32">
        <v>8928</v>
      </c>
      <c r="BH39" s="32">
        <v>1439</v>
      </c>
      <c r="BI39" s="32">
        <v>3521</v>
      </c>
      <c r="BJ39" s="32">
        <v>4960</v>
      </c>
      <c r="BK39" s="32">
        <v>267</v>
      </c>
      <c r="BL39" s="32">
        <v>63</v>
      </c>
      <c r="BM39" s="32">
        <v>330</v>
      </c>
      <c r="BN39" s="32">
        <v>2744</v>
      </c>
      <c r="BO39" s="32">
        <v>654</v>
      </c>
      <c r="BP39" s="32">
        <v>3398</v>
      </c>
      <c r="BQ39" s="32">
        <v>86</v>
      </c>
      <c r="BR39" s="32">
        <v>100</v>
      </c>
      <c r="BS39" s="32">
        <v>186</v>
      </c>
      <c r="BT39" s="58">
        <v>31.364428945074106</v>
      </c>
      <c r="BU39" s="58">
        <v>81.12903225806451</v>
      </c>
      <c r="BV39" s="58">
        <v>55.55555555555556</v>
      </c>
      <c r="BW39" s="58">
        <v>5.8195292066259805</v>
      </c>
      <c r="BX39" s="58">
        <v>1.4516129032258065</v>
      </c>
      <c r="BY39" s="58">
        <v>3.696236559139785</v>
      </c>
      <c r="BZ39" s="58">
        <v>59.80819529206626</v>
      </c>
      <c r="CA39" s="58">
        <v>15.069124423963133</v>
      </c>
      <c r="CB39" s="58">
        <v>38.06003584229391</v>
      </c>
      <c r="CC39" s="58">
        <v>1.8744551002615517</v>
      </c>
      <c r="CD39" s="58">
        <v>2.3041474654377883</v>
      </c>
      <c r="CE39" s="58">
        <v>2.0833333333333335</v>
      </c>
    </row>
    <row r="40" spans="1:83" ht="27.75" customHeight="1">
      <c r="A40" s="4">
        <v>31</v>
      </c>
      <c r="B40" s="187" t="s">
        <v>98</v>
      </c>
      <c r="C40" s="32">
        <v>49333</v>
      </c>
      <c r="D40" s="32">
        <v>46409</v>
      </c>
      <c r="E40" s="32">
        <v>95742</v>
      </c>
      <c r="F40" s="32">
        <v>20151</v>
      </c>
      <c r="G40" s="32">
        <v>34855</v>
      </c>
      <c r="H40" s="32">
        <v>55006</v>
      </c>
      <c r="I40" s="32">
        <v>2563</v>
      </c>
      <c r="J40" s="32">
        <v>1109</v>
      </c>
      <c r="K40" s="32">
        <v>3672</v>
      </c>
      <c r="L40" s="32">
        <v>26124</v>
      </c>
      <c r="M40" s="32">
        <v>10442</v>
      </c>
      <c r="N40" s="32">
        <v>36566</v>
      </c>
      <c r="O40" s="83"/>
      <c r="P40" s="83"/>
      <c r="Q40" s="83">
        <v>0</v>
      </c>
      <c r="R40" s="58">
        <v>40.84689761417307</v>
      </c>
      <c r="S40" s="58">
        <v>75.10396690297141</v>
      </c>
      <c r="T40" s="58">
        <v>57.45231977606484</v>
      </c>
      <c r="U40" s="58">
        <v>5.195305373684958</v>
      </c>
      <c r="V40" s="58">
        <v>2.389622702493051</v>
      </c>
      <c r="W40" s="58">
        <v>3.835307388606881</v>
      </c>
      <c r="X40" s="58">
        <v>52.95441185413415</v>
      </c>
      <c r="Y40" s="58">
        <v>22.49994613113836</v>
      </c>
      <c r="Z40" s="58">
        <v>38.192224937853815</v>
      </c>
      <c r="AA40" s="84">
        <v>0</v>
      </c>
      <c r="AB40" s="84">
        <v>0</v>
      </c>
      <c r="AC40" s="84">
        <v>0</v>
      </c>
      <c r="AD40" s="32">
        <v>8295</v>
      </c>
      <c r="AE40" s="32">
        <v>6950</v>
      </c>
      <c r="AF40" s="32">
        <v>15245</v>
      </c>
      <c r="AG40" s="32">
        <v>4235</v>
      </c>
      <c r="AH40" s="32">
        <v>5687</v>
      </c>
      <c r="AI40" s="32">
        <v>9922</v>
      </c>
      <c r="AJ40" s="32">
        <v>328</v>
      </c>
      <c r="AK40" s="32">
        <v>135</v>
      </c>
      <c r="AL40" s="32">
        <v>463</v>
      </c>
      <c r="AM40" s="32">
        <v>3647</v>
      </c>
      <c r="AN40" s="32">
        <v>1126</v>
      </c>
      <c r="AO40" s="32">
        <v>4773</v>
      </c>
      <c r="AP40" s="83"/>
      <c r="AQ40" s="83"/>
      <c r="AR40" s="83">
        <v>0</v>
      </c>
      <c r="AS40" s="58">
        <v>51.0548523206751</v>
      </c>
      <c r="AT40" s="58">
        <v>81.8273381294964</v>
      </c>
      <c r="AU40" s="58">
        <v>65.08363397835356</v>
      </c>
      <c r="AV40" s="58">
        <v>3.954189270644967</v>
      </c>
      <c r="AW40" s="58">
        <v>1.9424460431654675</v>
      </c>
      <c r="AX40" s="58">
        <v>3.0370613315841264</v>
      </c>
      <c r="AY40" s="58">
        <v>43.96624472573839</v>
      </c>
      <c r="AZ40" s="58">
        <v>16.201438848920862</v>
      </c>
      <c r="BA40" s="58">
        <v>31.308625778943917</v>
      </c>
      <c r="BB40" s="84">
        <v>0</v>
      </c>
      <c r="BC40" s="84">
        <v>0</v>
      </c>
      <c r="BD40" s="84">
        <v>0</v>
      </c>
      <c r="BE40" s="32">
        <v>1631</v>
      </c>
      <c r="BF40" s="32">
        <v>1630</v>
      </c>
      <c r="BG40" s="32">
        <v>3261</v>
      </c>
      <c r="BH40" s="32">
        <v>695</v>
      </c>
      <c r="BI40" s="32">
        <v>1249</v>
      </c>
      <c r="BJ40" s="32">
        <v>1944</v>
      </c>
      <c r="BK40" s="32">
        <v>47</v>
      </c>
      <c r="BL40" s="32">
        <v>20</v>
      </c>
      <c r="BM40" s="32">
        <v>67</v>
      </c>
      <c r="BN40" s="32">
        <v>863</v>
      </c>
      <c r="BO40" s="32">
        <v>361</v>
      </c>
      <c r="BP40" s="32">
        <v>1224</v>
      </c>
      <c r="BQ40" s="83"/>
      <c r="BR40" s="83"/>
      <c r="BS40" s="83">
        <v>0</v>
      </c>
      <c r="BT40" s="58">
        <v>42.61189454322502</v>
      </c>
      <c r="BU40" s="58">
        <v>76.62576687116564</v>
      </c>
      <c r="BV40" s="58">
        <v>59.61361545538178</v>
      </c>
      <c r="BW40" s="58">
        <v>2.8816676885346415</v>
      </c>
      <c r="BX40" s="58">
        <v>1.2269938650306749</v>
      </c>
      <c r="BY40" s="58">
        <v>2.0545844832873352</v>
      </c>
      <c r="BZ40" s="58">
        <v>52.91232372777438</v>
      </c>
      <c r="CA40" s="58">
        <v>22.14723926380368</v>
      </c>
      <c r="CB40" s="58">
        <v>37.534498620055196</v>
      </c>
      <c r="CC40" s="84">
        <v>0</v>
      </c>
      <c r="CD40" s="84">
        <v>0</v>
      </c>
      <c r="CE40" s="84">
        <v>0</v>
      </c>
    </row>
    <row r="41" spans="1:83" ht="34.5" customHeight="1">
      <c r="A41" s="4">
        <v>32</v>
      </c>
      <c r="B41" s="187" t="s">
        <v>55</v>
      </c>
      <c r="C41" s="32">
        <v>231302</v>
      </c>
      <c r="D41" s="32">
        <v>183548</v>
      </c>
      <c r="E41" s="32">
        <v>414850</v>
      </c>
      <c r="F41" s="83"/>
      <c r="G41" s="83"/>
      <c r="H41" s="83">
        <v>0</v>
      </c>
      <c r="I41" s="83"/>
      <c r="J41" s="83"/>
      <c r="K41" s="83"/>
      <c r="L41" s="83"/>
      <c r="M41" s="83"/>
      <c r="N41" s="83"/>
      <c r="O41" s="83"/>
      <c r="P41" s="83"/>
      <c r="Q41" s="83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  <c r="Z41" s="84">
        <v>0</v>
      </c>
      <c r="AA41" s="84">
        <v>0</v>
      </c>
      <c r="AB41" s="84">
        <v>0</v>
      </c>
      <c r="AC41" s="84">
        <v>0</v>
      </c>
      <c r="AD41" s="83">
        <v>0</v>
      </c>
      <c r="AE41" s="83">
        <v>0</v>
      </c>
      <c r="AF41" s="83">
        <v>0</v>
      </c>
      <c r="AG41" s="83"/>
      <c r="AH41" s="83"/>
      <c r="AI41" s="83">
        <v>0</v>
      </c>
      <c r="AJ41" s="83"/>
      <c r="AK41" s="83"/>
      <c r="AL41" s="83">
        <v>0</v>
      </c>
      <c r="AM41" s="83"/>
      <c r="AN41" s="83"/>
      <c r="AO41" s="83">
        <v>0</v>
      </c>
      <c r="AP41" s="83"/>
      <c r="AQ41" s="83"/>
      <c r="AR41" s="83">
        <v>0</v>
      </c>
      <c r="AS41" s="84" t="s">
        <v>86</v>
      </c>
      <c r="AT41" s="84" t="s">
        <v>86</v>
      </c>
      <c r="AU41" s="84" t="s">
        <v>86</v>
      </c>
      <c r="AV41" s="84" t="s">
        <v>86</v>
      </c>
      <c r="AW41" s="84" t="s">
        <v>86</v>
      </c>
      <c r="AX41" s="84" t="s">
        <v>86</v>
      </c>
      <c r="AY41" s="84" t="s">
        <v>86</v>
      </c>
      <c r="AZ41" s="84" t="s">
        <v>86</v>
      </c>
      <c r="BA41" s="84" t="s">
        <v>86</v>
      </c>
      <c r="BB41" s="84" t="s">
        <v>86</v>
      </c>
      <c r="BC41" s="84" t="s">
        <v>86</v>
      </c>
      <c r="BD41" s="84" t="s">
        <v>86</v>
      </c>
      <c r="BE41" s="83">
        <v>0</v>
      </c>
      <c r="BF41" s="83">
        <v>0</v>
      </c>
      <c r="BG41" s="83">
        <v>0</v>
      </c>
      <c r="BH41" s="83"/>
      <c r="BI41" s="83"/>
      <c r="BJ41" s="83">
        <v>0</v>
      </c>
      <c r="BK41" s="83"/>
      <c r="BL41" s="83"/>
      <c r="BM41" s="83">
        <v>0</v>
      </c>
      <c r="BN41" s="83"/>
      <c r="BO41" s="83"/>
      <c r="BP41" s="83">
        <v>0</v>
      </c>
      <c r="BQ41" s="83"/>
      <c r="BR41" s="83"/>
      <c r="BS41" s="83">
        <v>0</v>
      </c>
      <c r="BT41" s="84" t="s">
        <v>86</v>
      </c>
      <c r="BU41" s="84" t="s">
        <v>86</v>
      </c>
      <c r="BV41" s="84" t="s">
        <v>86</v>
      </c>
      <c r="BW41" s="84" t="s">
        <v>86</v>
      </c>
      <c r="BX41" s="84" t="s">
        <v>86</v>
      </c>
      <c r="BY41" s="84" t="s">
        <v>86</v>
      </c>
      <c r="BZ41" s="84" t="s">
        <v>86</v>
      </c>
      <c r="CA41" s="84" t="s">
        <v>86</v>
      </c>
      <c r="CB41" s="84" t="s">
        <v>86</v>
      </c>
      <c r="CC41" s="84" t="s">
        <v>86</v>
      </c>
      <c r="CD41" s="84" t="s">
        <v>86</v>
      </c>
      <c r="CE41" s="84" t="s">
        <v>86</v>
      </c>
    </row>
    <row r="42" spans="1:256" ht="27" customHeight="1">
      <c r="A42" s="116">
        <v>33</v>
      </c>
      <c r="B42" s="188" t="s">
        <v>56</v>
      </c>
      <c r="C42" s="117">
        <v>1372</v>
      </c>
      <c r="D42" s="117">
        <v>292</v>
      </c>
      <c r="E42" s="117">
        <v>1664</v>
      </c>
      <c r="F42" s="120"/>
      <c r="G42" s="120"/>
      <c r="H42" s="120">
        <v>0</v>
      </c>
      <c r="I42" s="120"/>
      <c r="J42" s="120"/>
      <c r="K42" s="120">
        <v>0</v>
      </c>
      <c r="L42" s="120"/>
      <c r="M42" s="120"/>
      <c r="N42" s="120">
        <v>0</v>
      </c>
      <c r="O42" s="120"/>
      <c r="P42" s="120"/>
      <c r="Q42" s="120">
        <v>0</v>
      </c>
      <c r="R42" s="126">
        <v>0</v>
      </c>
      <c r="S42" s="126">
        <v>0</v>
      </c>
      <c r="T42" s="126">
        <v>0</v>
      </c>
      <c r="U42" s="126">
        <v>0</v>
      </c>
      <c r="V42" s="126">
        <v>0</v>
      </c>
      <c r="W42" s="126">
        <v>0</v>
      </c>
      <c r="X42" s="126">
        <v>0</v>
      </c>
      <c r="Y42" s="126">
        <v>0</v>
      </c>
      <c r="Z42" s="126">
        <v>0</v>
      </c>
      <c r="AA42" s="126">
        <v>0</v>
      </c>
      <c r="AB42" s="126">
        <v>0</v>
      </c>
      <c r="AC42" s="126">
        <v>0</v>
      </c>
      <c r="AD42" s="120">
        <v>0</v>
      </c>
      <c r="AE42" s="120">
        <v>0</v>
      </c>
      <c r="AF42" s="120">
        <v>0</v>
      </c>
      <c r="AG42" s="120"/>
      <c r="AH42" s="120"/>
      <c r="AI42" s="120">
        <v>0</v>
      </c>
      <c r="AJ42" s="120"/>
      <c r="AK42" s="120"/>
      <c r="AL42" s="120">
        <v>0</v>
      </c>
      <c r="AM42" s="120"/>
      <c r="AN42" s="120"/>
      <c r="AO42" s="120">
        <v>0</v>
      </c>
      <c r="AP42" s="120"/>
      <c r="AQ42" s="120"/>
      <c r="AR42" s="120">
        <v>0</v>
      </c>
      <c r="AS42" s="126" t="s">
        <v>86</v>
      </c>
      <c r="AT42" s="126" t="s">
        <v>86</v>
      </c>
      <c r="AU42" s="126" t="s">
        <v>86</v>
      </c>
      <c r="AV42" s="126" t="s">
        <v>86</v>
      </c>
      <c r="AW42" s="126" t="s">
        <v>86</v>
      </c>
      <c r="AX42" s="126" t="s">
        <v>86</v>
      </c>
      <c r="AY42" s="126" t="s">
        <v>86</v>
      </c>
      <c r="AZ42" s="126" t="s">
        <v>86</v>
      </c>
      <c r="BA42" s="126" t="s">
        <v>86</v>
      </c>
      <c r="BB42" s="126" t="s">
        <v>86</v>
      </c>
      <c r="BC42" s="126" t="s">
        <v>86</v>
      </c>
      <c r="BD42" s="126" t="s">
        <v>86</v>
      </c>
      <c r="BE42" s="120">
        <v>0</v>
      </c>
      <c r="BF42" s="120">
        <v>0</v>
      </c>
      <c r="BG42" s="120">
        <v>0</v>
      </c>
      <c r="BH42" s="120"/>
      <c r="BI42" s="120"/>
      <c r="BJ42" s="120">
        <v>0</v>
      </c>
      <c r="BK42" s="120"/>
      <c r="BL42" s="120"/>
      <c r="BM42" s="120">
        <v>0</v>
      </c>
      <c r="BN42" s="120"/>
      <c r="BO42" s="120"/>
      <c r="BP42" s="120">
        <v>0</v>
      </c>
      <c r="BQ42" s="120"/>
      <c r="BR42" s="120"/>
      <c r="BS42" s="120">
        <v>0</v>
      </c>
      <c r="BT42" s="126" t="s">
        <v>86</v>
      </c>
      <c r="BU42" s="126" t="s">
        <v>86</v>
      </c>
      <c r="BV42" s="126" t="s">
        <v>86</v>
      </c>
      <c r="BW42" s="126" t="s">
        <v>86</v>
      </c>
      <c r="BX42" s="126" t="s">
        <v>86</v>
      </c>
      <c r="BY42" s="126" t="s">
        <v>86</v>
      </c>
      <c r="BZ42" s="126" t="s">
        <v>86</v>
      </c>
      <c r="CA42" s="126" t="s">
        <v>86</v>
      </c>
      <c r="CB42" s="126" t="s">
        <v>86</v>
      </c>
      <c r="CC42" s="126" t="s">
        <v>86</v>
      </c>
      <c r="CD42" s="126" t="s">
        <v>86</v>
      </c>
      <c r="CE42" s="126" t="s">
        <v>86</v>
      </c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  <c r="IV42" s="27"/>
    </row>
    <row r="43" spans="1:256" s="189" customFormat="1" ht="19.5" customHeight="1">
      <c r="A43" s="270" t="s">
        <v>7</v>
      </c>
      <c r="B43" s="271"/>
      <c r="C43" s="208">
        <f>SUM(C9:C42)</f>
        <v>4442145</v>
      </c>
      <c r="D43" s="208">
        <f>SUM(D9:D42)</f>
        <v>4053554</v>
      </c>
      <c r="E43" s="208">
        <f>SUM(E9:E42)</f>
        <v>8502660</v>
      </c>
      <c r="F43" s="208">
        <f aca="true" t="shared" si="12" ref="F43:Q43">SUM(F9:F42)</f>
        <v>1256280</v>
      </c>
      <c r="G43" s="208">
        <f t="shared" si="12"/>
        <v>1859039</v>
      </c>
      <c r="H43" s="208">
        <f t="shared" si="12"/>
        <v>3115319</v>
      </c>
      <c r="I43" s="208">
        <f t="shared" si="12"/>
        <v>753566</v>
      </c>
      <c r="J43" s="208">
        <f t="shared" si="12"/>
        <v>583122</v>
      </c>
      <c r="K43" s="208">
        <f t="shared" si="12"/>
        <v>1336688</v>
      </c>
      <c r="L43" s="208">
        <f t="shared" si="12"/>
        <v>1563325</v>
      </c>
      <c r="M43" s="208">
        <f t="shared" si="12"/>
        <v>955037</v>
      </c>
      <c r="N43" s="208">
        <f t="shared" si="12"/>
        <v>2518362</v>
      </c>
      <c r="O43" s="208">
        <f t="shared" si="12"/>
        <v>127470</v>
      </c>
      <c r="P43" s="208">
        <f t="shared" si="12"/>
        <v>92019</v>
      </c>
      <c r="Q43" s="208">
        <f t="shared" si="12"/>
        <v>219489</v>
      </c>
      <c r="R43" s="209">
        <f>IF(C43=0,"",F43/C43%)</f>
        <v>28.280931847114402</v>
      </c>
      <c r="S43" s="209">
        <f>IF(D43=0,"",G43/D43%)</f>
        <v>45.86195225227048</v>
      </c>
      <c r="T43" s="209">
        <f>IF(E43=0,"",H43/E43%)</f>
        <v>36.639345804724634</v>
      </c>
      <c r="U43" s="209">
        <f>IF(C43=0,"",I43/C43%)</f>
        <v>16.964011755582046</v>
      </c>
      <c r="V43" s="209">
        <f>IF(D43=0,"",J43/D43%)</f>
        <v>14.385450397355012</v>
      </c>
      <c r="W43" s="209">
        <f>IF(E43=0,"",K43/E43%)</f>
        <v>15.720821484100268</v>
      </c>
      <c r="X43" s="209">
        <f>IF(C43=0,"",L43/C43%)</f>
        <v>35.193020488975485</v>
      </c>
      <c r="Y43" s="209">
        <f>IF(D43=0,"",M43/D43%)</f>
        <v>23.56048544067749</v>
      </c>
      <c r="Z43" s="209">
        <f>IF(E43=0,"",N43/E43%)</f>
        <v>29.61851938099371</v>
      </c>
      <c r="AA43" s="209">
        <f>IF(C43=0,"",O43/C43%)</f>
        <v>2.8695596384179267</v>
      </c>
      <c r="AB43" s="209">
        <f>IF(D43=0,"",P43/D43%)</f>
        <v>2.270082007048629</v>
      </c>
      <c r="AC43" s="209">
        <f>IF(E43=0,"",Q43/E43%)</f>
        <v>2.581415698146227</v>
      </c>
      <c r="AD43" s="208">
        <f>SUM(AD9:AD42)</f>
        <v>565582</v>
      </c>
      <c r="AE43" s="208">
        <f>SUM(AE9:AE42)</f>
        <v>512523</v>
      </c>
      <c r="AF43" s="208">
        <f>SUM(AF9:AF42)</f>
        <v>1078105</v>
      </c>
      <c r="AG43" s="208">
        <f>SUM(AG9:AG42)</f>
        <v>185744</v>
      </c>
      <c r="AH43" s="208">
        <f>SUM(AH9:AH42)</f>
        <v>250332</v>
      </c>
      <c r="AI43" s="208">
        <f>AG43+AH43</f>
        <v>436076</v>
      </c>
      <c r="AJ43" s="208">
        <f>SUM(AJ9:AJ42)</f>
        <v>61350</v>
      </c>
      <c r="AK43" s="208">
        <f>SUM(AK9:AK42)</f>
        <v>51489</v>
      </c>
      <c r="AL43" s="208">
        <f>AJ43+AK43</f>
        <v>112839</v>
      </c>
      <c r="AM43" s="208">
        <f>SUM(AM9:AM42)</f>
        <v>165697</v>
      </c>
      <c r="AN43" s="208">
        <f>SUM(AN9:AN42)</f>
        <v>108694</v>
      </c>
      <c r="AO43" s="208">
        <f>AM43+AN43</f>
        <v>274391</v>
      </c>
      <c r="AP43" s="208">
        <f>SUM(AP9:AP42)</f>
        <v>25781</v>
      </c>
      <c r="AQ43" s="208">
        <f>SUM(AQ9:AQ42)</f>
        <v>21027</v>
      </c>
      <c r="AR43" s="208">
        <f>AP43+AQ43</f>
        <v>46808</v>
      </c>
      <c r="AS43" s="209">
        <f>IF(AD43=0,"",AG43/AD43%)</f>
        <v>32.84121489014856</v>
      </c>
      <c r="AT43" s="209">
        <f>IF(AE43=0,"",AH43/AE43%)</f>
        <v>48.84307631072167</v>
      </c>
      <c r="AU43" s="209">
        <f>IF(AF43=0,"",AI43/AF43%)</f>
        <v>40.448379332254284</v>
      </c>
      <c r="AV43" s="209">
        <f>IF(AD43=0,"",AJ43/AD43%)</f>
        <v>10.847233469240535</v>
      </c>
      <c r="AW43" s="209">
        <f>IF(AE43=0,"",AK43/AE43%)</f>
        <v>10.046183293237572</v>
      </c>
      <c r="AX43" s="209">
        <f>IF(AF43=0,"",AL43/AF43%)</f>
        <v>10.46642024663646</v>
      </c>
      <c r="AY43" s="209">
        <f>IF(AD43=0,"",AM43/AD43%)</f>
        <v>29.296724436067628</v>
      </c>
      <c r="AZ43" s="209">
        <f>IF(AE43=0,"",AN43/AE43%)</f>
        <v>21.20763360863805</v>
      </c>
      <c r="BA43" s="209">
        <f>IF(AF43=0,"",AO43/AF43%)</f>
        <v>25.4512315590782</v>
      </c>
      <c r="BB43" s="209">
        <f>IF(AD43=0,"",AP43/AD43%)</f>
        <v>4.558313383382074</v>
      </c>
      <c r="BC43" s="209">
        <f>IF(AE43=0,"",AQ43/AE43%)</f>
        <v>4.102645149583531</v>
      </c>
      <c r="BD43" s="209">
        <f>IF(AF43=0,"",AR43/AF43%)</f>
        <v>4.34169213573817</v>
      </c>
      <c r="BE43" s="208">
        <f>SUM(BE9:BE42)</f>
        <v>227118</v>
      </c>
      <c r="BF43" s="208">
        <f>SUM(BF9:BF42)</f>
        <v>177358</v>
      </c>
      <c r="BG43" s="208">
        <f>BE43+BF43</f>
        <v>404476</v>
      </c>
      <c r="BH43" s="208">
        <f>SUM(BH9:BH42)</f>
        <v>104629</v>
      </c>
      <c r="BI43" s="208">
        <f>SUM(BI9:BI42)</f>
        <v>93902</v>
      </c>
      <c r="BJ43" s="208">
        <f>BH43+BI43</f>
        <v>198531</v>
      </c>
      <c r="BK43" s="208">
        <f>SUM(BK9:BK42)</f>
        <v>16777</v>
      </c>
      <c r="BL43" s="208">
        <f>SUM(BL9:BL42)</f>
        <v>10045</v>
      </c>
      <c r="BM43" s="208">
        <f>BK43+BL43</f>
        <v>26822</v>
      </c>
      <c r="BN43" s="208">
        <f>SUM(BN9:BN42)</f>
        <v>45070</v>
      </c>
      <c r="BO43" s="208">
        <f>SUM(BO9:BO42)</f>
        <v>26927</v>
      </c>
      <c r="BP43" s="208">
        <f>BN43+BO43</f>
        <v>71997</v>
      </c>
      <c r="BQ43" s="208">
        <f>SUM(BQ9:BQ42)</f>
        <v>5365</v>
      </c>
      <c r="BR43" s="208">
        <f>SUM(BR9:BR42)</f>
        <v>3366</v>
      </c>
      <c r="BS43" s="208">
        <f>BQ43+BR43</f>
        <v>8731</v>
      </c>
      <c r="BT43" s="209">
        <f>IF(BE43=0,"",BH43/BE43%)</f>
        <v>46.06812317825976</v>
      </c>
      <c r="BU43" s="209">
        <f>IF(BF43=0,"",BI43/BF43%)</f>
        <v>52.94489112416694</v>
      </c>
      <c r="BV43" s="209">
        <f>IF(BG43=0,"",BJ43/BG43%)</f>
        <v>49.08350557264213</v>
      </c>
      <c r="BW43" s="209">
        <f>IF(BE43=0,"",BK43/BE43%)</f>
        <v>7.38690900765241</v>
      </c>
      <c r="BX43" s="209">
        <f>IF(BF43=0,"",BL43/BF43%)</f>
        <v>5.663685878280089</v>
      </c>
      <c r="BY43" s="209">
        <f>IF(BG43=0,"",BM43/BG43%)</f>
        <v>6.631295799998022</v>
      </c>
      <c r="BZ43" s="209">
        <f>IF(BE43=0,"",BN43/BE43%)</f>
        <v>19.844310006252257</v>
      </c>
      <c r="CA43" s="209">
        <f>IF(BF43=0,"",BO43/BF43%)</f>
        <v>15.182286674409951</v>
      </c>
      <c r="CB43" s="209">
        <f>IF(BG43=0,"",BP43/BG43%)</f>
        <v>17.80006724750047</v>
      </c>
      <c r="CC43" s="209">
        <f>IF(BE43=0,"",BQ43/BE43%)</f>
        <v>2.3622081913366624</v>
      </c>
      <c r="CD43" s="209">
        <f>IF(BF43=0,"",BR43/BF43%)</f>
        <v>1.8978563132195898</v>
      </c>
      <c r="CE43" s="209">
        <f>IF(BG43=0,"",BS43/BG43%)</f>
        <v>2.1585953183872464</v>
      </c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</row>
    <row r="44" spans="1:256" s="27" customFormat="1" ht="15">
      <c r="A44" s="171"/>
      <c r="B44" s="59"/>
      <c r="C44" s="172" t="s">
        <v>99</v>
      </c>
      <c r="D44" s="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172" t="s">
        <v>99</v>
      </c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172" t="s">
        <v>99</v>
      </c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172" t="s">
        <v>99</v>
      </c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172" t="s">
        <v>99</v>
      </c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172" t="s">
        <v>99</v>
      </c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27" customFormat="1" ht="16.5">
      <c r="A45" s="12"/>
      <c r="B45" s="5"/>
      <c r="C45" s="170" t="s">
        <v>57</v>
      </c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0" t="s">
        <v>77</v>
      </c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0" t="s">
        <v>77</v>
      </c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0" t="s">
        <v>77</v>
      </c>
      <c r="AT45" s="173"/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170" t="s">
        <v>77</v>
      </c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3"/>
      <c r="BQ45" s="173"/>
      <c r="BR45" s="173"/>
      <c r="BS45" s="173"/>
      <c r="BT45" s="170" t="s">
        <v>77</v>
      </c>
      <c r="BU45" s="173"/>
      <c r="BV45" s="173"/>
      <c r="BW45" s="173"/>
      <c r="BX45" s="173"/>
      <c r="BY45" s="173"/>
      <c r="BZ45" s="173"/>
      <c r="CA45" s="173"/>
      <c r="CB45" s="173"/>
      <c r="CC45" s="173"/>
      <c r="CD45" s="173"/>
      <c r="CE45" s="173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27" customFormat="1" ht="16.5">
      <c r="A46" s="12"/>
      <c r="B46" s="5"/>
      <c r="C46" s="170" t="s">
        <v>77</v>
      </c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0" t="s">
        <v>78</v>
      </c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0" t="s">
        <v>78</v>
      </c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0" t="s">
        <v>78</v>
      </c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0" t="s">
        <v>78</v>
      </c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0" t="s">
        <v>78</v>
      </c>
      <c r="BU46" s="173"/>
      <c r="BV46" s="173"/>
      <c r="BW46" s="173"/>
      <c r="BX46" s="173"/>
      <c r="BY46" s="173"/>
      <c r="BZ46" s="173"/>
      <c r="CA46" s="173"/>
      <c r="CB46" s="173"/>
      <c r="CC46" s="173"/>
      <c r="CD46" s="173"/>
      <c r="CE46" s="173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ht="16.5">
      <c r="C47" s="170" t="s">
        <v>78</v>
      </c>
    </row>
    <row r="48" spans="3:83" ht="14.2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</row>
    <row r="49" spans="3:83" ht="14.2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</row>
    <row r="50" spans="3:83" ht="14.2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</row>
    <row r="51" spans="3:83" ht="14.2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</row>
    <row r="52" spans="3:83" ht="14.2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</row>
    <row r="53" spans="3:83" ht="14.2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</row>
    <row r="54" spans="3:83" ht="14.2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</row>
    <row r="55" spans="3:83" ht="14.2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</row>
    <row r="56" spans="3:83" ht="14.2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</row>
    <row r="57" spans="3:83" ht="14.2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</row>
    <row r="58" spans="3:83" ht="14.2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</row>
    <row r="59" spans="3:83" ht="14.2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</row>
    <row r="60" spans="3:83" ht="14.2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</row>
    <row r="61" spans="3:83" ht="14.2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</row>
    <row r="62" spans="3:83" ht="14.2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</row>
    <row r="63" spans="3:83" ht="14.2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</row>
    <row r="64" spans="3:83" ht="14.2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</row>
    <row r="65" spans="3:83" ht="14.2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</row>
    <row r="66" spans="3:83" ht="14.2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</row>
    <row r="67" spans="3:83" ht="14.2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</row>
    <row r="68" spans="3:83" ht="14.2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</row>
    <row r="69" spans="3:83" ht="14.2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</row>
    <row r="70" spans="3:83" ht="14.25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</row>
    <row r="71" spans="3:83" ht="14.25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</row>
    <row r="72" spans="3:83" ht="14.25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</row>
    <row r="73" spans="3:83" ht="14.2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</row>
    <row r="74" spans="3:83" ht="14.2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</row>
    <row r="75" spans="3:83" ht="14.2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</row>
    <row r="76" spans="3:83" ht="14.2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</row>
    <row r="77" spans="3:83" ht="14.2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</row>
    <row r="78" spans="3:83" ht="14.2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</row>
    <row r="79" spans="3:83" ht="14.2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</row>
    <row r="80" spans="3:83" ht="14.2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</row>
    <row r="81" spans="3:83" ht="14.2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</row>
    <row r="82" spans="3:83" ht="14.2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</row>
    <row r="83" spans="3:83" ht="14.2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</row>
    <row r="84" spans="3:83" ht="14.2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</row>
    <row r="85" spans="3:83" ht="14.2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</row>
    <row r="86" spans="3:83" ht="14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</row>
    <row r="87" spans="3:83" ht="14.2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</row>
    <row r="88" spans="3:83" ht="14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</row>
    <row r="89" spans="3:83" ht="14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</row>
    <row r="90" spans="3:83" ht="14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</row>
    <row r="91" spans="3:83" ht="14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</row>
    <row r="92" spans="3:83" ht="14.2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</row>
    <row r="93" spans="3:83" ht="14.2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</row>
    <row r="94" spans="3:83" ht="14.2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</row>
    <row r="95" spans="3:83" ht="14.2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</row>
    <row r="96" spans="3:83" ht="14.2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</row>
    <row r="97" spans="3:83" ht="14.25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</row>
    <row r="98" spans="3:83" ht="14.25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</row>
    <row r="99" spans="3:83" ht="14.25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</row>
    <row r="100" spans="3:83" ht="14.25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</row>
    <row r="101" spans="3:83" ht="14.25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</row>
    <row r="102" spans="3:83" ht="14.25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</row>
    <row r="103" spans="3:83" ht="14.25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</row>
    <row r="104" spans="3:83" ht="14.25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</row>
    <row r="105" spans="3:83" ht="14.25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</row>
    <row r="106" spans="3:83" ht="14.25"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</row>
    <row r="107" spans="3:83" ht="14.25"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</row>
    <row r="108" spans="3:83" ht="14.25"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</row>
    <row r="109" spans="3:83" ht="14.25"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</row>
    <row r="110" spans="3:83" ht="14.25"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</row>
    <row r="111" spans="3:83" ht="14.25"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</row>
    <row r="112" spans="3:83" ht="14.25"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</row>
    <row r="113" spans="3:83" ht="14.25"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</row>
    <row r="114" spans="3:83" ht="14.25"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</row>
    <row r="115" spans="3:83" ht="14.25"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</row>
    <row r="116" spans="3:83" ht="14.25"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</row>
    <row r="117" spans="3:83" ht="14.25"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</row>
    <row r="118" spans="3:83" ht="14.25"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</row>
    <row r="119" spans="3:83" ht="14.25"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</row>
    <row r="120" spans="3:83" ht="14.25"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</row>
    <row r="121" spans="3:83" ht="14.25"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</row>
    <row r="122" spans="3:83" ht="14.25"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</row>
    <row r="123" spans="3:83" ht="14.25"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</row>
    <row r="124" spans="3:83" ht="14.25"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</row>
    <row r="125" spans="3:83" ht="14.25"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</row>
    <row r="126" spans="3:83" ht="14.25"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</row>
    <row r="127" spans="3:83" ht="14.25"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</row>
    <row r="128" spans="3:83" ht="14.25"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</row>
    <row r="129" spans="3:83" ht="14.25"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</row>
    <row r="130" spans="3:83" ht="14.25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</row>
    <row r="131" spans="3:83" ht="14.25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</row>
    <row r="132" spans="3:83" ht="14.25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</row>
    <row r="133" spans="3:83" ht="14.25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</row>
    <row r="134" spans="3:83" ht="14.25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</row>
    <row r="135" spans="3:83" ht="14.25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</row>
    <row r="136" spans="3:83" ht="14.25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</row>
    <row r="137" spans="3:83" ht="14.25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</row>
    <row r="138" spans="3:83" ht="14.25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</row>
    <row r="139" spans="3:83" ht="14.25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</row>
    <row r="140" spans="3:83" ht="14.25"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</row>
    <row r="141" spans="3:83" ht="14.25"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</row>
    <row r="142" spans="3:83" ht="14.25"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</row>
    <row r="143" spans="3:83" ht="14.25"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</row>
    <row r="144" spans="3:83" ht="14.25"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</row>
    <row r="145" spans="3:83" ht="14.25"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</row>
    <row r="146" spans="3:83" ht="14.25"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</row>
    <row r="147" spans="3:83" ht="14.25"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</row>
    <row r="148" spans="3:83" ht="14.25"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</row>
    <row r="149" spans="3:83" ht="14.25"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</row>
    <row r="150" spans="3:83" ht="14.25"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</row>
    <row r="151" spans="3:83" ht="14.25"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</row>
    <row r="152" spans="3:83" ht="14.25"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</row>
    <row r="153" spans="3:83" ht="14.25"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</row>
    <row r="154" spans="3:83" ht="14.25"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</row>
    <row r="155" spans="3:83" ht="14.25"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</row>
    <row r="156" spans="3:83" ht="14.25"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</row>
    <row r="157" spans="3:83" ht="14.25"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</row>
    <row r="158" spans="3:83" ht="14.25"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</row>
    <row r="159" spans="3:83" ht="14.25"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</row>
    <row r="160" spans="3:83" ht="14.25"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</row>
    <row r="161" spans="3:83" ht="14.25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</row>
    <row r="162" spans="3:83" ht="14.25"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</row>
    <row r="163" spans="3:83" ht="14.25"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</row>
    <row r="164" spans="3:83" ht="14.25"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</row>
    <row r="165" spans="3:83" ht="14.25"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</row>
    <row r="166" spans="3:83" ht="14.25"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</row>
    <row r="167" spans="3:83" ht="14.25"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</row>
    <row r="168" spans="3:83" ht="14.25"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</row>
    <row r="169" spans="3:83" ht="14.25"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</row>
    <row r="170" spans="3:83" ht="14.25"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</row>
    <row r="171" spans="3:83" ht="14.25"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</row>
    <row r="172" spans="3:83" ht="14.25"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</row>
    <row r="173" spans="3:83" ht="14.25"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</row>
    <row r="174" spans="3:83" ht="14.25"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</row>
    <row r="175" spans="3:83" ht="14.25"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</row>
    <row r="176" spans="3:83" ht="14.25"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</row>
    <row r="177" spans="3:83" ht="14.25"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</row>
    <row r="178" spans="3:83" ht="14.25"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</row>
    <row r="179" spans="3:83" ht="14.25"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</row>
    <row r="180" spans="3:83" ht="14.25"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</row>
    <row r="181" spans="3:83" ht="14.25"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</row>
    <row r="182" spans="3:83" ht="14.25"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</row>
    <row r="183" spans="3:83" ht="14.25"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</row>
    <row r="184" spans="3:83" ht="14.25"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</row>
    <row r="185" spans="3:83" ht="14.25"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</row>
    <row r="186" spans="3:83" ht="14.25"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</row>
  </sheetData>
  <sheetProtection/>
  <mergeCells count="86">
    <mergeCell ref="CE5:CE6"/>
    <mergeCell ref="CC3:CE4"/>
    <mergeCell ref="BT5:BT6"/>
    <mergeCell ref="BT8:CE8"/>
    <mergeCell ref="BE11:BS11"/>
    <mergeCell ref="BT11:CE11"/>
    <mergeCell ref="BZ5:BZ6"/>
    <mergeCell ref="CA5:CA6"/>
    <mergeCell ref="CB5:CB6"/>
    <mergeCell ref="CC5:CC6"/>
    <mergeCell ref="CD5:CD6"/>
    <mergeCell ref="BW3:BY4"/>
    <mergeCell ref="BZ3:CB4"/>
    <mergeCell ref="BU5:BU6"/>
    <mergeCell ref="BV5:BV6"/>
    <mergeCell ref="BW5:BW6"/>
    <mergeCell ref="BX5:BX6"/>
    <mergeCell ref="BE4:BG5"/>
    <mergeCell ref="BH4:BS4"/>
    <mergeCell ref="BH5:BJ5"/>
    <mergeCell ref="BK5:BM5"/>
    <mergeCell ref="BN5:BP5"/>
    <mergeCell ref="BQ5:BS5"/>
    <mergeCell ref="BE3:BS3"/>
    <mergeCell ref="BY5:BY6"/>
    <mergeCell ref="BT3:BV4"/>
    <mergeCell ref="AD8:AR8"/>
    <mergeCell ref="AS8:BD8"/>
    <mergeCell ref="AD11:AR11"/>
    <mergeCell ref="AS11:BD11"/>
    <mergeCell ref="AP5:AR5"/>
    <mergeCell ref="AS5:AS6"/>
    <mergeCell ref="AT5:AT6"/>
    <mergeCell ref="AU5:AU6"/>
    <mergeCell ref="AV5:AV6"/>
    <mergeCell ref="BE8:BS8"/>
    <mergeCell ref="AX5:AX6"/>
    <mergeCell ref="AY5:AY6"/>
    <mergeCell ref="AZ5:AZ6"/>
    <mergeCell ref="BA5:BA6"/>
    <mergeCell ref="BB5:BB6"/>
    <mergeCell ref="BC5:BC6"/>
    <mergeCell ref="BD5:BD6"/>
    <mergeCell ref="AY3:BA4"/>
    <mergeCell ref="BB3:BD4"/>
    <mergeCell ref="AW5:AW6"/>
    <mergeCell ref="AD3:AR3"/>
    <mergeCell ref="AS3:AU4"/>
    <mergeCell ref="AV3:AX4"/>
    <mergeCell ref="AD4:AF5"/>
    <mergeCell ref="AG4:AR4"/>
    <mergeCell ref="AG5:AI5"/>
    <mergeCell ref="AJ5:AL5"/>
    <mergeCell ref="Y5:Y6"/>
    <mergeCell ref="Z5:Z6"/>
    <mergeCell ref="AA5:AA6"/>
    <mergeCell ref="AB5:AB6"/>
    <mergeCell ref="AC5:AC6"/>
    <mergeCell ref="V5:V6"/>
    <mergeCell ref="AM5:AO5"/>
    <mergeCell ref="A43:B43"/>
    <mergeCell ref="C3:Q3"/>
    <mergeCell ref="C8:Q8"/>
    <mergeCell ref="F4:Q4"/>
    <mergeCell ref="F5:H5"/>
    <mergeCell ref="R8:AC8"/>
    <mergeCell ref="C11:Q11"/>
    <mergeCell ref="R11:AC11"/>
    <mergeCell ref="X5:X6"/>
    <mergeCell ref="A3:A6"/>
    <mergeCell ref="B3:B6"/>
    <mergeCell ref="A8:B8"/>
    <mergeCell ref="R5:R6"/>
    <mergeCell ref="W5:W6"/>
    <mergeCell ref="R3:T4"/>
    <mergeCell ref="U3:W4"/>
    <mergeCell ref="A11:B11"/>
    <mergeCell ref="AA3:AC4"/>
    <mergeCell ref="C4:E5"/>
    <mergeCell ref="X3:Z4"/>
    <mergeCell ref="S5:S6"/>
    <mergeCell ref="T5:T6"/>
    <mergeCell ref="U5:U6"/>
    <mergeCell ref="I5:K5"/>
    <mergeCell ref="L5:N5"/>
    <mergeCell ref="O5:Q5"/>
  </mergeCells>
  <printOptions horizontalCentered="1"/>
  <pageMargins left="0" right="0" top="0" bottom="0" header="0.31496062992125984" footer="0.2362204724409449"/>
  <pageSetup firstPageNumber="29" useFirstPageNumber="1" horizontalDpi="600" verticalDpi="600" orientation="landscape" paperSize="9" scale="73" r:id="rId1"/>
  <headerFooter>
    <oddFooter>&amp;C&amp;"Cambria,Regular"&amp;9XII-&amp;P</oddFooter>
  </headerFooter>
  <rowBreaks count="1" manualBreakCount="1">
    <brk id="29" max="82" man="1"/>
  </rowBreaks>
  <colBreaks count="5" manualBreakCount="5">
    <brk id="17" max="46" man="1"/>
    <brk id="29" max="46" man="1"/>
    <brk id="44" max="46" man="1"/>
    <brk id="56" max="46" man="1"/>
    <brk id="71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3"/>
  <sheetViews>
    <sheetView zoomScaleSheetLayoutView="70" workbookViewId="0" topLeftCell="A1">
      <selection activeCell="D14" sqref="D14"/>
    </sheetView>
  </sheetViews>
  <sheetFormatPr defaultColWidth="9.140625" defaultRowHeight="12.75"/>
  <cols>
    <col min="1" max="1" width="8.140625" style="0" customWidth="1"/>
    <col min="2" max="4" width="11.421875" style="0" customWidth="1"/>
    <col min="5" max="6" width="10.8515625" style="0" customWidth="1"/>
    <col min="7" max="7" width="11.57421875" style="0" customWidth="1"/>
    <col min="8" max="10" width="11.421875" style="0" customWidth="1"/>
    <col min="11" max="13" width="10.8515625" style="0" customWidth="1"/>
    <col min="14" max="16" width="11.421875" style="0" customWidth="1"/>
    <col min="17" max="19" width="10.8515625" style="0" customWidth="1"/>
  </cols>
  <sheetData>
    <row r="1" spans="2:19" s="1" customFormat="1" ht="30" customHeight="1">
      <c r="B1" s="22" t="s">
        <v>62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s="3" customFormat="1" ht="19.5" customHeight="1">
      <c r="A2" s="225" t="s">
        <v>27</v>
      </c>
      <c r="B2" s="225" t="s">
        <v>1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 t="s">
        <v>1</v>
      </c>
      <c r="O2" s="225"/>
      <c r="P2" s="225"/>
      <c r="Q2" s="225"/>
      <c r="R2" s="225"/>
      <c r="S2" s="225"/>
    </row>
    <row r="3" spans="1:19" s="3" customFormat="1" ht="19.5" customHeight="1">
      <c r="A3" s="225"/>
      <c r="B3" s="225" t="s">
        <v>24</v>
      </c>
      <c r="C3" s="225"/>
      <c r="D3" s="225"/>
      <c r="E3" s="225"/>
      <c r="F3" s="225"/>
      <c r="G3" s="225"/>
      <c r="H3" s="225" t="s">
        <v>25</v>
      </c>
      <c r="I3" s="225"/>
      <c r="J3" s="225"/>
      <c r="K3" s="225"/>
      <c r="L3" s="225"/>
      <c r="M3" s="225"/>
      <c r="N3" s="225" t="s">
        <v>26</v>
      </c>
      <c r="O3" s="225"/>
      <c r="P3" s="225"/>
      <c r="Q3" s="225"/>
      <c r="R3" s="225"/>
      <c r="S3" s="225"/>
    </row>
    <row r="4" spans="1:19" s="3" customFormat="1" ht="22.5" customHeight="1">
      <c r="A4" s="225"/>
      <c r="B4" s="225" t="s">
        <v>2</v>
      </c>
      <c r="C4" s="225"/>
      <c r="D4" s="225"/>
      <c r="E4" s="225" t="s">
        <v>3</v>
      </c>
      <c r="F4" s="225"/>
      <c r="G4" s="225"/>
      <c r="H4" s="225" t="s">
        <v>2</v>
      </c>
      <c r="I4" s="225"/>
      <c r="J4" s="225"/>
      <c r="K4" s="225" t="s">
        <v>3</v>
      </c>
      <c r="L4" s="225"/>
      <c r="M4" s="225"/>
      <c r="N4" s="225" t="s">
        <v>2</v>
      </c>
      <c r="O4" s="225"/>
      <c r="P4" s="225"/>
      <c r="Q4" s="225" t="s">
        <v>3</v>
      </c>
      <c r="R4" s="225"/>
      <c r="S4" s="225"/>
    </row>
    <row r="5" spans="1:19" s="3" customFormat="1" ht="22.5" customHeight="1">
      <c r="A5" s="225"/>
      <c r="B5" s="13" t="s">
        <v>5</v>
      </c>
      <c r="C5" s="13" t="s">
        <v>6</v>
      </c>
      <c r="D5" s="13" t="s">
        <v>7</v>
      </c>
      <c r="E5" s="13" t="s">
        <v>5</v>
      </c>
      <c r="F5" s="13" t="s">
        <v>6</v>
      </c>
      <c r="G5" s="13" t="s">
        <v>7</v>
      </c>
      <c r="H5" s="13" t="s">
        <v>5</v>
      </c>
      <c r="I5" s="13" t="s">
        <v>6</v>
      </c>
      <c r="J5" s="13" t="s">
        <v>7</v>
      </c>
      <c r="K5" s="13" t="s">
        <v>5</v>
      </c>
      <c r="L5" s="13" t="s">
        <v>6</v>
      </c>
      <c r="M5" s="13" t="s">
        <v>7</v>
      </c>
      <c r="N5" s="13" t="s">
        <v>5</v>
      </c>
      <c r="O5" s="13" t="s">
        <v>6</v>
      </c>
      <c r="P5" s="13" t="s">
        <v>7</v>
      </c>
      <c r="Q5" s="13" t="s">
        <v>5</v>
      </c>
      <c r="R5" s="13" t="s">
        <v>6</v>
      </c>
      <c r="S5" s="13" t="s">
        <v>7</v>
      </c>
    </row>
    <row r="6" spans="1:19" s="3" customFormat="1" ht="13.5" customHeight="1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4">
        <v>15</v>
      </c>
      <c r="P6" s="24">
        <v>16</v>
      </c>
      <c r="Q6" s="24">
        <v>17</v>
      </c>
      <c r="R6" s="24">
        <v>18</v>
      </c>
      <c r="S6" s="24">
        <v>19</v>
      </c>
    </row>
    <row r="7" spans="1:19" s="14" customFormat="1" ht="29.25" customHeight="1">
      <c r="A7" s="20">
        <v>2005</v>
      </c>
      <c r="B7" s="23">
        <v>4423634</v>
      </c>
      <c r="C7" s="23">
        <v>3104976</v>
      </c>
      <c r="D7" s="23">
        <v>7528610</v>
      </c>
      <c r="E7" s="23">
        <v>3007558</v>
      </c>
      <c r="F7" s="23">
        <v>2376341</v>
      </c>
      <c r="G7" s="23">
        <v>5383899</v>
      </c>
      <c r="H7" s="23">
        <v>627962</v>
      </c>
      <c r="I7" s="23">
        <v>388482</v>
      </c>
      <c r="J7" s="23">
        <v>1016444</v>
      </c>
      <c r="K7" s="23">
        <v>368230</v>
      </c>
      <c r="L7" s="23">
        <v>249018</v>
      </c>
      <c r="M7" s="23">
        <v>617248</v>
      </c>
      <c r="N7" s="23">
        <v>228249</v>
      </c>
      <c r="O7" s="23">
        <v>120526</v>
      </c>
      <c r="P7" s="23">
        <v>348775</v>
      </c>
      <c r="Q7" s="23">
        <v>124092</v>
      </c>
      <c r="R7" s="23">
        <v>75989</v>
      </c>
      <c r="S7" s="23">
        <v>200081</v>
      </c>
    </row>
    <row r="8" spans="1:19" s="14" customFormat="1" ht="26.25" customHeight="1">
      <c r="A8" s="20">
        <v>2006</v>
      </c>
      <c r="B8" s="23">
        <v>5020748</v>
      </c>
      <c r="C8" s="23">
        <v>3412045</v>
      </c>
      <c r="D8" s="23">
        <v>8432793</v>
      </c>
      <c r="E8" s="23">
        <v>3507082</v>
      </c>
      <c r="F8" s="23">
        <v>2624376</v>
      </c>
      <c r="G8" s="23">
        <v>6131458</v>
      </c>
      <c r="H8" s="23">
        <v>735321</v>
      </c>
      <c r="I8" s="23">
        <v>441370</v>
      </c>
      <c r="J8" s="23">
        <v>1176691</v>
      </c>
      <c r="K8" s="23">
        <v>465185</v>
      </c>
      <c r="L8" s="23">
        <v>306969</v>
      </c>
      <c r="M8" s="23">
        <v>772154</v>
      </c>
      <c r="N8" s="23">
        <v>244078</v>
      </c>
      <c r="O8" s="23">
        <v>139102</v>
      </c>
      <c r="P8" s="23">
        <v>383180</v>
      </c>
      <c r="Q8" s="23">
        <v>139939</v>
      </c>
      <c r="R8" s="23">
        <v>88276</v>
      </c>
      <c r="S8" s="23">
        <v>228215</v>
      </c>
    </row>
    <row r="9" spans="1:19" s="14" customFormat="1" ht="32.25" customHeight="1">
      <c r="A9" s="20">
        <v>2007</v>
      </c>
      <c r="B9" s="23">
        <v>5186501</v>
      </c>
      <c r="C9" s="23">
        <v>3681654</v>
      </c>
      <c r="D9" s="23">
        <v>8868155</v>
      </c>
      <c r="E9" s="23">
        <v>3666845</v>
      </c>
      <c r="F9" s="23">
        <v>2899333</v>
      </c>
      <c r="G9" s="23">
        <v>6566178</v>
      </c>
      <c r="H9" s="23">
        <v>714190</v>
      </c>
      <c r="I9" s="23">
        <v>456873</v>
      </c>
      <c r="J9" s="23">
        <v>1171063</v>
      </c>
      <c r="K9" s="23">
        <v>474507</v>
      </c>
      <c r="L9" s="23">
        <v>333173</v>
      </c>
      <c r="M9" s="23">
        <v>807680</v>
      </c>
      <c r="N9" s="23">
        <v>261005</v>
      </c>
      <c r="O9" s="23">
        <v>161028</v>
      </c>
      <c r="P9" s="23">
        <v>422033</v>
      </c>
      <c r="Q9" s="23">
        <v>152994</v>
      </c>
      <c r="R9" s="23">
        <v>102083</v>
      </c>
      <c r="S9" s="23">
        <v>255077</v>
      </c>
    </row>
    <row r="10" spans="1:19" s="14" customFormat="1" ht="24" customHeight="1">
      <c r="A10" s="20">
        <v>2008</v>
      </c>
      <c r="B10" s="23">
        <v>5652764</v>
      </c>
      <c r="C10" s="23">
        <v>4116807</v>
      </c>
      <c r="D10" s="23">
        <v>9769571</v>
      </c>
      <c r="E10" s="23">
        <v>3863721</v>
      </c>
      <c r="F10" s="23">
        <v>3271583</v>
      </c>
      <c r="G10" s="23">
        <v>7135304</v>
      </c>
      <c r="H10" s="23">
        <v>818129</v>
      </c>
      <c r="I10" s="23">
        <v>542735</v>
      </c>
      <c r="J10" s="23">
        <v>1360864</v>
      </c>
      <c r="K10" s="23">
        <v>493367</v>
      </c>
      <c r="L10" s="23">
        <v>378824</v>
      </c>
      <c r="M10" s="23">
        <v>872191</v>
      </c>
      <c r="N10" s="23">
        <v>315632</v>
      </c>
      <c r="O10" s="23">
        <v>199898</v>
      </c>
      <c r="P10" s="23">
        <v>515530</v>
      </c>
      <c r="Q10" s="23">
        <v>192337</v>
      </c>
      <c r="R10" s="23">
        <v>130247</v>
      </c>
      <c r="S10" s="23">
        <v>322584</v>
      </c>
    </row>
    <row r="11" spans="1:19" s="14" customFormat="1" ht="36" customHeight="1">
      <c r="A11" s="20">
        <v>2009</v>
      </c>
      <c r="B11" s="23">
        <v>6116582</v>
      </c>
      <c r="C11" s="23">
        <v>4435289</v>
      </c>
      <c r="D11" s="23">
        <v>10551871</v>
      </c>
      <c r="E11" s="23">
        <v>4466627</v>
      </c>
      <c r="F11" s="23">
        <v>3578009</v>
      </c>
      <c r="G11" s="23">
        <v>8044636</v>
      </c>
      <c r="H11" s="23">
        <v>867146</v>
      </c>
      <c r="I11" s="23">
        <v>597093</v>
      </c>
      <c r="J11" s="23">
        <v>1464239</v>
      </c>
      <c r="K11" s="23">
        <v>575460</v>
      </c>
      <c r="L11" s="23">
        <v>441324</v>
      </c>
      <c r="M11" s="23">
        <v>1016784</v>
      </c>
      <c r="N11" s="23">
        <v>325082</v>
      </c>
      <c r="O11" s="23">
        <v>217017</v>
      </c>
      <c r="P11" s="23">
        <v>542099</v>
      </c>
      <c r="Q11" s="23">
        <v>212426</v>
      </c>
      <c r="R11" s="23">
        <v>146740</v>
      </c>
      <c r="S11" s="23">
        <v>359166</v>
      </c>
    </row>
    <row r="12" spans="1:19" s="14" customFormat="1" ht="35.25" customHeight="1">
      <c r="A12" s="20">
        <v>2010</v>
      </c>
      <c r="B12" s="23">
        <v>6060778</v>
      </c>
      <c r="C12" s="23">
        <v>4655497</v>
      </c>
      <c r="D12" s="23">
        <v>10716275</v>
      </c>
      <c r="E12" s="23">
        <v>4404381</v>
      </c>
      <c r="F12" s="23">
        <v>3761276</v>
      </c>
      <c r="G12" s="23">
        <v>8165657</v>
      </c>
      <c r="H12" s="23">
        <v>860710</v>
      </c>
      <c r="I12" s="23">
        <v>623008</v>
      </c>
      <c r="J12" s="23">
        <v>1483718</v>
      </c>
      <c r="K12" s="23">
        <v>573893</v>
      </c>
      <c r="L12" s="23">
        <v>469264</v>
      </c>
      <c r="M12" s="23">
        <v>1043157</v>
      </c>
      <c r="N12" s="23">
        <v>357884</v>
      </c>
      <c r="O12" s="23">
        <v>253644</v>
      </c>
      <c r="P12" s="23">
        <v>611528</v>
      </c>
      <c r="Q12" s="23">
        <v>231890</v>
      </c>
      <c r="R12" s="23">
        <v>174760</v>
      </c>
      <c r="S12" s="23">
        <v>406650</v>
      </c>
    </row>
    <row r="13" spans="1:19" s="14" customFormat="1" ht="30" customHeight="1">
      <c r="A13" s="20">
        <v>2011</v>
      </c>
      <c r="B13" s="23">
        <f>Board!AG43+OpenBoard!C14</f>
        <v>6483461</v>
      </c>
      <c r="C13" s="23">
        <f>Board!AH43+OpenBoard!D14</f>
        <v>5122444</v>
      </c>
      <c r="D13" s="23">
        <f>B13+C13+8360</f>
        <v>11614265</v>
      </c>
      <c r="E13" s="23">
        <f>Board!AP43+OpenBoard!F14</f>
        <v>4557363</v>
      </c>
      <c r="F13" s="23">
        <f>Board!AQ43+OpenBoard!G14</f>
        <v>4119497</v>
      </c>
      <c r="G13" s="23">
        <f>E13+F13+6961</f>
        <v>8683821</v>
      </c>
      <c r="H13" s="23">
        <f>Board!BZ43+OpenBoard!I14</f>
        <v>920304</v>
      </c>
      <c r="I13" s="23">
        <f>Board!CA43+OpenBoard!J14</f>
        <v>682877</v>
      </c>
      <c r="J13" s="23">
        <f>H13+I13</f>
        <v>1603181</v>
      </c>
      <c r="K13" s="23">
        <f>Board!CI43+OpenBoard!L14</f>
        <v>578789</v>
      </c>
      <c r="L13" s="23">
        <f>Board!CJ43+OpenBoard!M14</f>
        <v>519938</v>
      </c>
      <c r="M13" s="23">
        <f>K13+L13</f>
        <v>1098727</v>
      </c>
      <c r="N13" s="23">
        <f>Board!DS43+OpenBoard!O14</f>
        <v>369399</v>
      </c>
      <c r="O13" s="23">
        <f>Board!DT43+OpenBoard!P14</f>
        <v>272056</v>
      </c>
      <c r="P13" s="23">
        <f>N13+O13</f>
        <v>641455</v>
      </c>
      <c r="Q13" s="23">
        <f>Board!EB43+OpenBoard!R14</f>
        <v>236485</v>
      </c>
      <c r="R13" s="23">
        <f>Board!EC43+OpenBoard!S14</f>
        <v>186174</v>
      </c>
      <c r="S13" s="23">
        <f>Q13+R13</f>
        <v>422659</v>
      </c>
    </row>
  </sheetData>
  <sheetProtection/>
  <mergeCells count="12">
    <mergeCell ref="A2:A5"/>
    <mergeCell ref="K4:M4"/>
    <mergeCell ref="B2:M2"/>
    <mergeCell ref="N2:S2"/>
    <mergeCell ref="B3:G3"/>
    <mergeCell ref="B4:D4"/>
    <mergeCell ref="E4:G4"/>
    <mergeCell ref="H4:J4"/>
    <mergeCell ref="H3:M3"/>
    <mergeCell ref="N3:S3"/>
    <mergeCell ref="N4:P4"/>
    <mergeCell ref="Q4:S4"/>
  </mergeCells>
  <printOptions horizontalCentered="1"/>
  <pageMargins left="0.5905511811023623" right="0.07874015748031496" top="0.7480314960629921" bottom="0.9448818897637796" header="0.31496062992125984" footer="0.5905511811023623"/>
  <pageSetup firstPageNumber="41" useFirstPageNumber="1" horizontalDpi="600" verticalDpi="600" orientation="landscape" paperSize="9" scale="65" r:id="rId1"/>
  <headerFooter alignWithMargins="0">
    <oddFooter>&amp;CXII-&amp;P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0"/>
  <sheetViews>
    <sheetView zoomScaleSheetLayoutView="100" workbookViewId="0" topLeftCell="A1">
      <selection activeCell="B4" sqref="B4"/>
    </sheetView>
  </sheetViews>
  <sheetFormatPr defaultColWidth="9.140625" defaultRowHeight="12.75"/>
  <cols>
    <col min="1" max="1" width="6.8515625" style="0" customWidth="1"/>
    <col min="2" max="10" width="11.28125" style="0" customWidth="1"/>
    <col min="11" max="13" width="11.28125" style="0" hidden="1" customWidth="1"/>
  </cols>
  <sheetData>
    <row r="1" spans="1:13" s="1" customFormat="1" ht="30" customHeight="1">
      <c r="A1" s="243" t="s">
        <v>63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s="3" customFormat="1" ht="19.5" customHeight="1">
      <c r="A2" s="290" t="s">
        <v>27</v>
      </c>
      <c r="B2" s="292" t="s">
        <v>24</v>
      </c>
      <c r="C2" s="293"/>
      <c r="D2" s="294"/>
      <c r="E2" s="292" t="s">
        <v>25</v>
      </c>
      <c r="F2" s="293"/>
      <c r="G2" s="294"/>
      <c r="H2" s="292" t="s">
        <v>26</v>
      </c>
      <c r="I2" s="293"/>
      <c r="J2" s="294"/>
      <c r="K2" s="292" t="e">
        <v>#REF!</v>
      </c>
      <c r="L2" s="293"/>
      <c r="M2" s="294"/>
    </row>
    <row r="3" spans="1:13" s="3" customFormat="1" ht="22.5" customHeight="1">
      <c r="A3" s="291"/>
      <c r="B3" s="13" t="s">
        <v>5</v>
      </c>
      <c r="C3" s="13" t="s">
        <v>6</v>
      </c>
      <c r="D3" s="13" t="s">
        <v>7</v>
      </c>
      <c r="E3" s="13" t="s">
        <v>5</v>
      </c>
      <c r="F3" s="13" t="s">
        <v>6</v>
      </c>
      <c r="G3" s="13" t="s">
        <v>7</v>
      </c>
      <c r="H3" s="13" t="s">
        <v>5</v>
      </c>
      <c r="I3" s="13" t="s">
        <v>6</v>
      </c>
      <c r="J3" s="13" t="s">
        <v>7</v>
      </c>
      <c r="K3" s="13" t="s">
        <v>5</v>
      </c>
      <c r="L3" s="13" t="s">
        <v>6</v>
      </c>
      <c r="M3" s="13" t="s">
        <v>7</v>
      </c>
    </row>
    <row r="4" spans="1:13" s="14" customFormat="1" ht="45" customHeight="1">
      <c r="A4" s="19">
        <v>2005</v>
      </c>
      <c r="B4" s="15">
        <v>67.9884004870204</v>
      </c>
      <c r="C4" s="15">
        <v>76.5333129789087</v>
      </c>
      <c r="D4" s="15">
        <v>71.51252356012597</v>
      </c>
      <c r="E4" s="15">
        <v>58.63889853207678</v>
      </c>
      <c r="F4" s="15">
        <v>64.10026719384682</v>
      </c>
      <c r="G4" s="15">
        <v>60.726218070056</v>
      </c>
      <c r="H4" s="15">
        <v>54.36694136666536</v>
      </c>
      <c r="I4" s="15">
        <v>63.047807112158374</v>
      </c>
      <c r="J4" s="15">
        <v>57.366783743100854</v>
      </c>
      <c r="K4" s="281"/>
      <c r="L4" s="282"/>
      <c r="M4" s="283"/>
    </row>
    <row r="5" spans="1:13" s="14" customFormat="1" ht="45" customHeight="1">
      <c r="A5" s="20">
        <v>2006</v>
      </c>
      <c r="B5" s="15">
        <v>69.85178304109267</v>
      </c>
      <c r="C5" s="15">
        <v>76.91504654833099</v>
      </c>
      <c r="D5" s="15">
        <v>72.70969416657091</v>
      </c>
      <c r="E5" s="15">
        <v>63.26284711030965</v>
      </c>
      <c r="F5" s="15">
        <v>69.54913111448445</v>
      </c>
      <c r="G5" s="15">
        <v>65.62079594387991</v>
      </c>
      <c r="H5" s="15">
        <v>57.33372118748924</v>
      </c>
      <c r="I5" s="15">
        <v>63.461344912366464</v>
      </c>
      <c r="J5" s="15">
        <v>59.558171094524766</v>
      </c>
      <c r="K5" s="284"/>
      <c r="L5" s="285"/>
      <c r="M5" s="286"/>
    </row>
    <row r="6" spans="1:13" s="14" customFormat="1" ht="45" customHeight="1">
      <c r="A6" s="20">
        <v>2007</v>
      </c>
      <c r="B6" s="15">
        <v>70.69978391983342</v>
      </c>
      <c r="C6" s="15">
        <v>78.75082775296103</v>
      </c>
      <c r="D6" s="15">
        <v>74.04221058382493</v>
      </c>
      <c r="E6" s="15">
        <v>66.43988294431455</v>
      </c>
      <c r="F6" s="15">
        <v>72.92464207777654</v>
      </c>
      <c r="G6" s="15">
        <v>68.96981631218816</v>
      </c>
      <c r="H6" s="15">
        <v>58.61726786843163</v>
      </c>
      <c r="I6" s="15">
        <v>63.394564920386514</v>
      </c>
      <c r="J6" s="15">
        <v>60.4400603744257</v>
      </c>
      <c r="K6" s="284"/>
      <c r="L6" s="285"/>
      <c r="M6" s="286"/>
    </row>
    <row r="7" spans="1:13" s="14" customFormat="1" ht="45" customHeight="1">
      <c r="A7" s="20">
        <v>2008</v>
      </c>
      <c r="B7" s="15">
        <v>68.35100492431667</v>
      </c>
      <c r="C7" s="15">
        <v>79.46894279960173</v>
      </c>
      <c r="D7" s="15">
        <v>73.03600127375091</v>
      </c>
      <c r="E7" s="15">
        <v>60.30430408896397</v>
      </c>
      <c r="F7" s="15">
        <v>69.79907321252544</v>
      </c>
      <c r="G7" s="15">
        <v>64.09097455734005</v>
      </c>
      <c r="H7" s="15">
        <v>60.9371039691793</v>
      </c>
      <c r="I7" s="15">
        <v>65.15672993226545</v>
      </c>
      <c r="J7" s="15">
        <v>62.573274106259575</v>
      </c>
      <c r="K7" s="284"/>
      <c r="L7" s="285"/>
      <c r="M7" s="286"/>
    </row>
    <row r="8" spans="1:13" s="14" customFormat="1" ht="45" customHeight="1">
      <c r="A8" s="20">
        <v>2009</v>
      </c>
      <c r="B8" s="15">
        <v>73.02488546707949</v>
      </c>
      <c r="C8" s="15">
        <v>80.671383533294</v>
      </c>
      <c r="D8" s="15">
        <v>76.23895326241194</v>
      </c>
      <c r="E8" s="15">
        <v>66.36252718688664</v>
      </c>
      <c r="F8" s="15">
        <v>73.91210414458048</v>
      </c>
      <c r="G8" s="15">
        <v>69.44112265825456</v>
      </c>
      <c r="H8" s="15">
        <v>65.34535901710953</v>
      </c>
      <c r="I8" s="15">
        <v>67.61682264523056</v>
      </c>
      <c r="J8" s="15">
        <v>66.25468779687843</v>
      </c>
      <c r="K8" s="284"/>
      <c r="L8" s="285"/>
      <c r="M8" s="286"/>
    </row>
    <row r="9" spans="1:13" s="14" customFormat="1" ht="45" customHeight="1">
      <c r="A9" s="20">
        <v>2010</v>
      </c>
      <c r="B9" s="15">
        <v>72.67022484572112</v>
      </c>
      <c r="C9" s="15">
        <v>80.7921474334534</v>
      </c>
      <c r="D9" s="15">
        <v>76.19865111710925</v>
      </c>
      <c r="E9" s="15">
        <v>66.67669714537998</v>
      </c>
      <c r="F9" s="15">
        <v>75.32230725769172</v>
      </c>
      <c r="G9" s="15">
        <v>70.30695859994958</v>
      </c>
      <c r="H9" s="15">
        <v>64.79473795978585</v>
      </c>
      <c r="I9" s="15">
        <v>68.8997177145921</v>
      </c>
      <c r="J9" s="15">
        <v>66.49736398006306</v>
      </c>
      <c r="K9" s="287"/>
      <c r="L9" s="288"/>
      <c r="M9" s="289"/>
    </row>
    <row r="10" spans="1:13" s="14" customFormat="1" ht="45" customHeight="1">
      <c r="A10" s="210">
        <v>2011</v>
      </c>
      <c r="B10" s="15">
        <f>TS!E13/TS!B13%</f>
        <v>70.2921325508089</v>
      </c>
      <c r="C10" s="15">
        <f>TS!F13/TS!C13%</f>
        <v>80.4205375402835</v>
      </c>
      <c r="D10" s="15">
        <f>TS!G13/TS!D13%</f>
        <v>74.76857984556061</v>
      </c>
      <c r="E10" s="15">
        <f>TS!K13/TS!H13%</f>
        <v>62.89106643022305</v>
      </c>
      <c r="F10" s="15">
        <f>TS!L13/TS!I13%</f>
        <v>76.13933402355036</v>
      </c>
      <c r="G10" s="15">
        <f>TS!M13/TS!J13%</f>
        <v>68.53418297746792</v>
      </c>
      <c r="H10" s="15">
        <f>TS!Q13/TS!N13%</f>
        <v>64.01885224377976</v>
      </c>
      <c r="I10" s="15">
        <f>TS!R13/TS!O13%</f>
        <v>68.43223453994766</v>
      </c>
      <c r="J10" s="15">
        <f>TS!S13/TS!P13%</f>
        <v>65.89067042894669</v>
      </c>
      <c r="K10" s="15" t="e">
        <v>#REF!</v>
      </c>
      <c r="L10" s="15" t="e">
        <v>#REF!</v>
      </c>
      <c r="M10" s="15" t="e">
        <v>#REF!</v>
      </c>
    </row>
  </sheetData>
  <sheetProtection/>
  <mergeCells count="7">
    <mergeCell ref="K4:M9"/>
    <mergeCell ref="A1:M1"/>
    <mergeCell ref="A2:A3"/>
    <mergeCell ref="B2:D2"/>
    <mergeCell ref="E2:G2"/>
    <mergeCell ref="H2:J2"/>
    <mergeCell ref="K2:M2"/>
  </mergeCells>
  <printOptions horizontalCentered="1"/>
  <pageMargins left="0.5905511811023623" right="0.07874015748031496" top="0.7480314960629921" bottom="0.7480314960629921" header="0.31496062992125984" footer="0.31496062992125984"/>
  <pageSetup firstPageNumber="42" useFirstPageNumber="1" horizontalDpi="600" verticalDpi="600" orientation="landscape" paperSize="9" scale="95" r:id="rId1"/>
  <headerFooter alignWithMargins="0">
    <oddFooter>&amp;CXII-&amp;P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chanderkant</dc:creator>
  <cp:keywords/>
  <dc:description/>
  <cp:lastModifiedBy>Jaishree</cp:lastModifiedBy>
  <cp:lastPrinted>2019-06-10T11:04:57Z</cp:lastPrinted>
  <dcterms:created xsi:type="dcterms:W3CDTF">2006-10-19T05:00:05Z</dcterms:created>
  <dcterms:modified xsi:type="dcterms:W3CDTF">2019-06-11T07:18:18Z</dcterms:modified>
  <cp:category/>
  <cp:version/>
  <cp:contentType/>
  <cp:contentStatus/>
</cp:coreProperties>
</file>