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80" yWindow="150" windowWidth="9735" windowHeight="8445" activeTab="0"/>
  </bookViews>
  <sheets>
    <sheet name="Board" sheetId="1" r:id="rId1"/>
    <sheet name="OpenBoard" sheetId="2" r:id="rId2"/>
    <sheet name="TS" sheetId="3" r:id="rId3"/>
    <sheet name="Pass%TS" sheetId="4" r:id="rId4"/>
  </sheets>
  <definedNames>
    <definedName name="_xlnm.Print_Area" localSheetId="0">'Board'!$A$1:$FZ$50</definedName>
    <definedName name="_xlnm.Print_Area" localSheetId="1">'OpenBoard'!$A$1:$BM$17</definedName>
    <definedName name="_xlnm.Print_Area" localSheetId="3">'Pass%TS'!$A$1:$M$10</definedName>
    <definedName name="_xlnm.Print_Area" localSheetId="2">'TS'!$A$1:$S$13</definedName>
    <definedName name="_xlnm.Print_Titles" localSheetId="0">'Board'!$A:$B,'Board'!$1:$7</definedName>
    <definedName name="_xlnm.Print_Titles" localSheetId="1">'OpenBoard'!$A:$B</definedName>
    <definedName name="_xlnm.Print_Titles" localSheetId="2">'TS'!$A:$A</definedName>
  </definedNames>
  <calcPr fullCalcOnLoad="1"/>
</workbook>
</file>

<file path=xl/sharedStrings.xml><?xml version="1.0" encoding="utf-8"?>
<sst xmlns="http://schemas.openxmlformats.org/spreadsheetml/2006/main" count="908" uniqueCount="95">
  <si>
    <t>Name of the Board</t>
  </si>
  <si>
    <t>Number of Students</t>
  </si>
  <si>
    <t>Appeared</t>
  </si>
  <si>
    <t>Passed</t>
  </si>
  <si>
    <t>Pass %age</t>
  </si>
  <si>
    <t>Boys</t>
  </si>
  <si>
    <t>Girls</t>
  </si>
  <si>
    <t>Total</t>
  </si>
  <si>
    <t xml:space="preserve">Note: In Open Schooling System, candidates are not classified as 'Regular' or 'Private". </t>
  </si>
  <si>
    <t>Central Boards</t>
  </si>
  <si>
    <t>State Boards</t>
  </si>
  <si>
    <r>
      <t xml:space="preserve">National Institute of Open Schooling, </t>
    </r>
    <r>
      <rPr>
        <b/>
        <sz val="11"/>
        <rFont val="Cambria"/>
        <family val="1"/>
      </rPr>
      <t>New Delhi</t>
    </r>
  </si>
  <si>
    <r>
      <t>M.P.</t>
    </r>
    <r>
      <rPr>
        <sz val="11"/>
        <rFont val="Cambria"/>
        <family val="1"/>
      </rPr>
      <t xml:space="preserve"> State Open School Board of Secondary Education, Bhopal </t>
    </r>
  </si>
  <si>
    <r>
      <t>Rajasthan State Open School,</t>
    </r>
    <r>
      <rPr>
        <b/>
        <sz val="11"/>
        <rFont val="Cambria"/>
        <family val="1"/>
      </rPr>
      <t xml:space="preserve"> Rajasthan</t>
    </r>
  </si>
  <si>
    <t>Table 1- Annual and Supplementary Examination Results - Regular Students - All Categories</t>
  </si>
  <si>
    <t>Table 2 -Annual and Supplementary Examination Results - Private Students - All Categories</t>
  </si>
  <si>
    <t>Table 4 -Annual and Supplementary Examination Results - Regular SC Students</t>
  </si>
  <si>
    <t>Table 5 -Annual and Supplementary Examination Results - Private SC Students</t>
  </si>
  <si>
    <t>Table 7 -Annual and Supplementary Examination Results - Regular ST Students</t>
  </si>
  <si>
    <t>Table 8 -Annual and Supplementary Examination Results - Private ST Students</t>
  </si>
  <si>
    <t>Sl. No.</t>
  </si>
  <si>
    <t>Annual</t>
  </si>
  <si>
    <t>Supplementary</t>
  </si>
  <si>
    <t>Annual + Supplementary</t>
  </si>
  <si>
    <t>Central Board of Secondary Education, New Delhi</t>
  </si>
  <si>
    <t>Council for the Indian School Certificate Examinations, New Delhi</t>
  </si>
  <si>
    <t>All Categories</t>
  </si>
  <si>
    <t>Scheduled Caste</t>
  </si>
  <si>
    <t>Scheduled Tribe</t>
  </si>
  <si>
    <t>Year</t>
  </si>
  <si>
    <r>
      <t>Chhattisgarh</t>
    </r>
    <r>
      <rPr>
        <sz val="11"/>
        <rFont val="Cambria"/>
        <family val="1"/>
      </rPr>
      <t xml:space="preserve"> State Open School</t>
    </r>
  </si>
  <si>
    <t>Percentage of Students passed with marks</t>
  </si>
  <si>
    <t>Total Number of Students Passed</t>
  </si>
  <si>
    <t>Out of the Total, Number of Students passed with marks</t>
  </si>
  <si>
    <t>75% &amp; above</t>
  </si>
  <si>
    <t>60% to below 75%</t>
  </si>
  <si>
    <t xml:space="preserve">                                                                              </t>
  </si>
  <si>
    <t>** Figures pertains to 'ALIM' and 'High Madarsa' as both are equivalent to High School Examination.</t>
  </si>
  <si>
    <t>Data not collected prior to 2011</t>
  </si>
  <si>
    <t># The Institute is mainly meant for Women, Boys enrolment pertains to wards of the staff.</t>
  </si>
  <si>
    <r>
      <t>A.P</t>
    </r>
    <r>
      <rPr>
        <sz val="11"/>
        <rFont val="Cambria"/>
        <family val="1"/>
      </rPr>
      <t>. Open School Society, Hyderabad</t>
    </r>
  </si>
  <si>
    <t xml:space="preserve"> </t>
  </si>
  <si>
    <r>
      <t xml:space="preserve">UP </t>
    </r>
    <r>
      <rPr>
        <sz val="10"/>
        <rFont val="Cambria"/>
        <family val="1"/>
      </rPr>
      <t>Board of High School &amp; Intermediate Education@</t>
    </r>
  </si>
  <si>
    <t xml:space="preserve"> @Data repeated from previous year publication  2010, MHRD</t>
  </si>
  <si>
    <t>*In Tripura &amp; Odisha Board of Secondary Education and Chhatisgarh Madrasa Board, figure of 60% and above is recorded in coloum 60% to below 75%.</t>
  </si>
  <si>
    <t>RESULTS OF SECONDARY EXAMINATION- 2011</t>
  </si>
  <si>
    <t>Table 3 -Annual and Supplementary Examination Results - Regular &amp; Private Students - All Categories</t>
  </si>
  <si>
    <t>Table 6 -Annual and Supplementary Examination Results - Regular &amp; Private SC Students</t>
  </si>
  <si>
    <t>Table 9 -Annual and Supplementary Examination Results - Regular &amp; Private ST Students</t>
  </si>
  <si>
    <t/>
  </si>
  <si>
    <t>Table 10 -Annual and Supplementary Examination Results - Performance-wise-All Categories</t>
  </si>
  <si>
    <t>Table 11 -Annual and Supplementary Examination Results - Performance-wise-SC Students</t>
  </si>
  <si>
    <t>Table 12 -Annual and Supplementary Examination Results - Performance-wise-ST Students</t>
  </si>
  <si>
    <t>Board of Secondary Education, Andhra Pradesh</t>
  </si>
  <si>
    <t>Board of Secondary Education Assam</t>
  </si>
  <si>
    <t>Assam Sankrit Board</t>
  </si>
  <si>
    <t>Banasthali Vidyapith,  Rajasthan #</t>
  </si>
  <si>
    <t>Bihar School Education Board</t>
  </si>
  <si>
    <t>Bihar State Madrasa Education Board</t>
  </si>
  <si>
    <t>Chhatisgarh Madrasa Board*</t>
  </si>
  <si>
    <t>Chhatisgarh Sanskriti Vidya Mandalam</t>
  </si>
  <si>
    <t>Goa Board of Secondary &amp; Higher Secondary Education</t>
  </si>
  <si>
    <t>Gujarat Secondary &amp; Higher Secondary Education Board</t>
  </si>
  <si>
    <t>Board of School Education Haryana</t>
  </si>
  <si>
    <t>H.P. Board of School Education</t>
  </si>
  <si>
    <t>J.K State Board of School Education</t>
  </si>
  <si>
    <t>Jharkhand Academic Council, Ranchi</t>
  </si>
  <si>
    <t>Karnataka Secondary Education Examination Board</t>
  </si>
  <si>
    <t>Kerala Board of Public Examination</t>
  </si>
  <si>
    <t>Board of Secondary Education, Madhya Pradesh</t>
  </si>
  <si>
    <t>Meghalaya Board of School Education</t>
  </si>
  <si>
    <t>Mizoram Board of School Education</t>
  </si>
  <si>
    <t>Nagaland Board of School Education</t>
  </si>
  <si>
    <t>Board of Secondary Education, Orissa*</t>
  </si>
  <si>
    <t>Punjab School Education Board</t>
  </si>
  <si>
    <t>Board of Secondary Education, Rajasthan</t>
  </si>
  <si>
    <t>Tripura Board of Secondary Education*</t>
  </si>
  <si>
    <t>Board of School Education Uttarakhand</t>
  </si>
  <si>
    <t>West Bengal Board of Secondary Education</t>
  </si>
  <si>
    <t>Board of Madarsa Education, West Bengal, Kolkata **</t>
  </si>
  <si>
    <t>Black cell indicates that either system does not exist or information is not available.</t>
  </si>
  <si>
    <t>RESULT OF SECONDARY EXAMINATION 2011</t>
  </si>
  <si>
    <t>*In Rabindra Mukta Vidyalaya (West Bengal State Open School) , figure of 60% and above is recorded in coloum 60% to below 75%.</t>
  </si>
  <si>
    <r>
      <t>Rabindra Mukta Vidyalaya (</t>
    </r>
    <r>
      <rPr>
        <b/>
        <sz val="11"/>
        <rFont val="Cambria"/>
        <family val="1"/>
      </rPr>
      <t xml:space="preserve">West Bengal </t>
    </r>
    <r>
      <rPr>
        <sz val="11"/>
        <rFont val="Cambria"/>
        <family val="1"/>
      </rPr>
      <t>State Open School), Kolkata*</t>
    </r>
  </si>
  <si>
    <t>*In Tripura &amp; Odisha Board of Secondary Education, figure of 60% and above is recorded in coloum 60% to below 75%.</t>
  </si>
  <si>
    <t>Statement 1 - SECONDARY EXAMINATION RESULTS DURING 2005 - 2011</t>
  </si>
  <si>
    <t>Statement 2 - SECONDARY EXAMINATION PASS PERCENTAGE DURING 2005 - 2011</t>
  </si>
  <si>
    <t>Table-13- Secondary Open Examination Board Results</t>
  </si>
  <si>
    <t>Table 14 -Secondary Open Examination Board Results -  Performance-wise-All Categories</t>
  </si>
  <si>
    <t>Table 15-Secondary Open Examination Board Results -  Performance-wise-SC Students</t>
  </si>
  <si>
    <t>Table 16 -Secondary Open Examination Board Results - Performance-wise-ST Students</t>
  </si>
  <si>
    <r>
      <t>Chhattisgarh</t>
    </r>
    <r>
      <rPr>
        <sz val="11"/>
        <rFont val="Cambria"/>
        <family val="1"/>
      </rPr>
      <t xml:space="preserve"> Board of Secondary Education</t>
    </r>
  </si>
  <si>
    <t>Maharasthra State Board of Secondary &amp; Higher Secondary Education</t>
  </si>
  <si>
    <t>Board of Secondary Education, Manipur</t>
  </si>
  <si>
    <t>Tamil Nadu State Board of School Examination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</si>
</sst>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[$-409]dddd\,\ mmmm\ dd\,\ yyyy"/>
    <numFmt numFmtId="175" formatCode="[$-409]h:mm:ss\ AM/PM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name val="Arial Narrow"/>
      <family val="2"/>
    </font>
    <font>
      <sz val="14"/>
      <name val="Arial Narrow"/>
      <family val="2"/>
    </font>
    <font>
      <sz val="10"/>
      <name val="Arial Narrow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sz val="11"/>
      <color indexed="60"/>
      <name val="Cambria"/>
      <family val="1"/>
    </font>
    <font>
      <i/>
      <sz val="9"/>
      <name val="Cambria"/>
      <family val="1"/>
    </font>
    <font>
      <sz val="10"/>
      <name val="Cambria"/>
      <family val="1"/>
    </font>
    <font>
      <i/>
      <sz val="10"/>
      <name val="Cambria"/>
      <family val="1"/>
    </font>
    <font>
      <sz val="12"/>
      <name val="Cambria"/>
      <family val="1"/>
    </font>
    <font>
      <i/>
      <sz val="9"/>
      <color indexed="8"/>
      <name val="Cambria"/>
      <family val="1"/>
    </font>
    <font>
      <b/>
      <sz val="12"/>
      <name val="Cambria"/>
      <family val="1"/>
    </font>
    <font>
      <b/>
      <sz val="11"/>
      <color indexed="8"/>
      <name val="Cambria"/>
      <family val="1"/>
    </font>
    <font>
      <b/>
      <sz val="13"/>
      <name val="Cambria"/>
      <family val="1"/>
    </font>
    <font>
      <sz val="8"/>
      <name val="Cambria"/>
      <family val="1"/>
    </font>
    <font>
      <i/>
      <sz val="8"/>
      <name val="Calibri"/>
      <family val="2"/>
    </font>
    <font>
      <sz val="8"/>
      <name val="Arial Narrow"/>
      <family val="2"/>
    </font>
    <font>
      <sz val="8"/>
      <name val="Arial"/>
      <family val="2"/>
    </font>
    <font>
      <b/>
      <sz val="11.5"/>
      <name val="Cambria"/>
      <family val="1"/>
    </font>
    <font>
      <sz val="11.5"/>
      <name val="Cambria"/>
      <family val="1"/>
    </font>
    <font>
      <b/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8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rgb="FF000000"/>
      <name val="Cambria"/>
      <family val="1"/>
    </font>
    <font>
      <sz val="11"/>
      <color theme="1"/>
      <name val="Cambria"/>
      <family val="1"/>
    </font>
    <font>
      <sz val="8"/>
      <color rgb="FF0000FF"/>
      <name val="Arial Narrow"/>
      <family val="2"/>
    </font>
    <font>
      <b/>
      <sz val="11"/>
      <color rgb="FF000000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2" fontId="1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 applyProtection="1" quotePrefix="1">
      <alignment horizontal="right" vertical="center"/>
      <protection locked="0"/>
    </xf>
    <xf numFmtId="0" fontId="6" fillId="0" borderId="10" xfId="0" applyFont="1" applyFill="1" applyBorder="1" applyAlignment="1" quotePrefix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right" vertical="center"/>
    </xf>
    <xf numFmtId="0" fontId="6" fillId="35" borderId="10" xfId="0" applyFont="1" applyFill="1" applyBorder="1" applyAlignment="1" applyProtection="1" quotePrefix="1">
      <alignment horizontal="right" vertical="center"/>
      <protection locked="0"/>
    </xf>
    <xf numFmtId="0" fontId="6" fillId="35" borderId="10" xfId="0" applyFont="1" applyFill="1" applyBorder="1" applyAlignment="1" applyProtection="1">
      <alignment horizontal="right" vertical="center"/>
      <protection locked="0"/>
    </xf>
    <xf numFmtId="0" fontId="6" fillId="35" borderId="10" xfId="0" applyFont="1" applyFill="1" applyBorder="1" applyAlignment="1" quotePrefix="1">
      <alignment horizontal="right" vertical="center"/>
    </xf>
    <xf numFmtId="2" fontId="6" fillId="35" borderId="10" xfId="0" applyNumberFormat="1" applyFont="1" applyFill="1" applyBorder="1" applyAlignment="1" quotePrefix="1">
      <alignment horizontal="right" vertical="center"/>
    </xf>
    <xf numFmtId="2" fontId="6" fillId="35" borderId="10" xfId="0" applyNumberFormat="1" applyFont="1" applyFill="1" applyBorder="1" applyAlignment="1">
      <alignment horizontal="right" vertical="center"/>
    </xf>
    <xf numFmtId="1" fontId="6" fillId="0" borderId="10" xfId="0" applyNumberFormat="1" applyFont="1" applyFill="1" applyBorder="1" applyAlignment="1" quotePrefix="1">
      <alignment horizontal="right" vertical="center"/>
    </xf>
    <xf numFmtId="3" fontId="6" fillId="0" borderId="10" xfId="0" applyNumberFormat="1" applyFont="1" applyFill="1" applyBorder="1" applyAlignment="1" applyProtection="1" quotePrefix="1">
      <alignment horizontal="right" vertical="center"/>
      <protection locked="0"/>
    </xf>
    <xf numFmtId="0" fontId="6" fillId="0" borderId="10" xfId="0" applyNumberFormat="1" applyFont="1" applyFill="1" applyBorder="1" applyAlignment="1" applyProtection="1" quotePrefix="1">
      <alignment horizontal="right" vertical="center"/>
      <protection locked="0"/>
    </xf>
    <xf numFmtId="0" fontId="6" fillId="0" borderId="14" xfId="0" applyFont="1" applyFill="1" applyBorder="1" applyAlignment="1" applyProtection="1">
      <alignment horizontal="right" vertical="center"/>
      <protection locked="0"/>
    </xf>
    <xf numFmtId="3" fontId="6" fillId="35" borderId="10" xfId="0" applyNumberFormat="1" applyFont="1" applyFill="1" applyBorder="1" applyAlignment="1" applyProtection="1" quotePrefix="1">
      <alignment horizontal="right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6" fillId="35" borderId="13" xfId="0" applyFont="1" applyFill="1" applyBorder="1" applyAlignment="1" applyProtection="1">
      <alignment horizontal="right" vertical="center"/>
      <protection locked="0"/>
    </xf>
    <xf numFmtId="0" fontId="6" fillId="35" borderId="13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3" xfId="0" applyFont="1" applyFill="1" applyBorder="1" applyAlignment="1" applyProtection="1">
      <alignment horizontal="right" vertical="center"/>
      <protection locked="0"/>
    </xf>
    <xf numFmtId="0" fontId="6" fillId="35" borderId="13" xfId="0" applyFont="1" applyFill="1" applyBorder="1" applyAlignment="1" applyProtection="1" quotePrefix="1">
      <alignment horizontal="right" vertical="center"/>
      <protection locked="0"/>
    </xf>
    <xf numFmtId="0" fontId="6" fillId="0" borderId="10" xfId="0" applyFont="1" applyFill="1" applyBorder="1" applyAlignment="1" applyProtection="1">
      <alignment horizontal="right" vertical="center"/>
      <protection/>
    </xf>
    <xf numFmtId="172" fontId="6" fillId="0" borderId="10" xfId="0" applyNumberFormat="1" applyFont="1" applyFill="1" applyBorder="1" applyAlignment="1">
      <alignment horizontal="right" vertical="center"/>
    </xf>
    <xf numFmtId="172" fontId="6" fillId="35" borderId="10" xfId="0" applyNumberFormat="1" applyFont="1" applyFill="1" applyBorder="1" applyAlignment="1">
      <alignment horizontal="right" vertical="center"/>
    </xf>
    <xf numFmtId="0" fontId="60" fillId="35" borderId="10" xfId="0" applyFont="1" applyFill="1" applyBorder="1" applyAlignment="1" applyProtection="1">
      <alignment horizontal="right" vertical="center"/>
      <protection locked="0"/>
    </xf>
    <xf numFmtId="1" fontId="6" fillId="35" borderId="10" xfId="0" applyNumberFormat="1" applyFont="1" applyFill="1" applyBorder="1" applyAlignment="1" quotePrefix="1">
      <alignment horizontal="right" vertical="center"/>
    </xf>
    <xf numFmtId="1" fontId="6" fillId="35" borderId="10" xfId="0" applyNumberFormat="1" applyFont="1" applyFill="1" applyBorder="1" applyAlignment="1" applyProtection="1" quotePrefix="1">
      <alignment horizontal="right" vertical="center"/>
      <protection locked="0"/>
    </xf>
    <xf numFmtId="0" fontId="6" fillId="0" borderId="10" xfId="0" applyNumberFormat="1" applyFont="1" applyFill="1" applyBorder="1" applyAlignment="1">
      <alignment horizontal="right" vertical="center"/>
    </xf>
    <xf numFmtId="1" fontId="6" fillId="0" borderId="10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horizontal="right" vertical="center"/>
      <protection/>
    </xf>
    <xf numFmtId="172" fontId="6" fillId="0" borderId="13" xfId="0" applyNumberFormat="1" applyFont="1" applyFill="1" applyBorder="1" applyAlignment="1">
      <alignment horizontal="right" vertical="center"/>
    </xf>
    <xf numFmtId="1" fontId="6" fillId="0" borderId="13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 applyProtection="1" quotePrefix="1">
      <alignment horizontal="right" vertical="center"/>
      <protection locked="0"/>
    </xf>
    <xf numFmtId="0" fontId="6" fillId="36" borderId="10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>
      <alignment vertical="center"/>
    </xf>
    <xf numFmtId="0" fontId="6" fillId="36" borderId="0" xfId="0" applyFont="1" applyFill="1" applyBorder="1" applyAlignment="1">
      <alignment vertical="center"/>
    </xf>
    <xf numFmtId="0" fontId="6" fillId="12" borderId="15" xfId="0" applyFont="1" applyFill="1" applyBorder="1" applyAlignment="1">
      <alignment horizontal="right" vertical="center"/>
    </xf>
    <xf numFmtId="0" fontId="6" fillId="12" borderId="16" xfId="0" applyFont="1" applyFill="1" applyBorder="1" applyAlignment="1">
      <alignment horizontal="right" vertical="center"/>
    </xf>
    <xf numFmtId="0" fontId="6" fillId="12" borderId="10" xfId="0" applyFont="1" applyFill="1" applyBorder="1" applyAlignment="1">
      <alignment horizontal="right" vertical="center"/>
    </xf>
    <xf numFmtId="172" fontId="6" fillId="12" borderId="10" xfId="0" applyNumberFormat="1" applyFont="1" applyFill="1" applyBorder="1" applyAlignment="1">
      <alignment horizontal="right" vertical="center"/>
    </xf>
    <xf numFmtId="0" fontId="6" fillId="12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right" vertical="center"/>
    </xf>
    <xf numFmtId="172" fontId="5" fillId="36" borderId="0" xfId="0" applyNumberFormat="1" applyFont="1" applyFill="1" applyBorder="1" applyAlignment="1">
      <alignment horizontal="right" vertical="center"/>
    </xf>
    <xf numFmtId="0" fontId="10" fillId="36" borderId="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2" fillId="37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 vertical="center"/>
    </xf>
    <xf numFmtId="172" fontId="6" fillId="0" borderId="10" xfId="0" applyNumberFormat="1" applyFont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172" fontId="6" fillId="35" borderId="10" xfId="0" applyNumberFormat="1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35" borderId="13" xfId="0" applyFont="1" applyFill="1" applyBorder="1" applyAlignment="1">
      <alignment vertical="center"/>
    </xf>
    <xf numFmtId="172" fontId="6" fillId="35" borderId="13" xfId="0" applyNumberFormat="1" applyFont="1" applyFill="1" applyBorder="1" applyAlignment="1">
      <alignment vertical="center"/>
    </xf>
    <xf numFmtId="0" fontId="6" fillId="36" borderId="13" xfId="0" applyFont="1" applyFill="1" applyBorder="1" applyAlignment="1">
      <alignment vertical="center"/>
    </xf>
    <xf numFmtId="172" fontId="6" fillId="36" borderId="13" xfId="0" applyNumberFormat="1" applyFont="1" applyFill="1" applyBorder="1" applyAlignment="1">
      <alignment vertical="center"/>
    </xf>
    <xf numFmtId="0" fontId="6" fillId="36" borderId="13" xfId="0" applyFont="1" applyFill="1" applyBorder="1" applyAlignment="1">
      <alignment horizontal="right" vertical="center"/>
    </xf>
    <xf numFmtId="172" fontId="6" fillId="35" borderId="13" xfId="0" applyNumberFormat="1" applyFont="1" applyFill="1" applyBorder="1" applyAlignment="1">
      <alignment horizontal="right" vertical="center"/>
    </xf>
    <xf numFmtId="172" fontId="6" fillId="36" borderId="13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 applyProtection="1">
      <alignment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35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 applyProtection="1">
      <alignment vertical="center"/>
      <protection locked="0"/>
    </xf>
    <xf numFmtId="0" fontId="23" fillId="37" borderId="10" xfId="0" applyFont="1" applyFill="1" applyBorder="1" applyAlignment="1">
      <alignment horizontal="right" vertical="center"/>
    </xf>
    <xf numFmtId="0" fontId="23" fillId="37" borderId="10" xfId="0" applyFont="1" applyFill="1" applyBorder="1" applyAlignment="1">
      <alignment vertical="center"/>
    </xf>
    <xf numFmtId="172" fontId="23" fillId="37" borderId="10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172" fontId="5" fillId="34" borderId="10" xfId="0" applyNumberFormat="1" applyFont="1" applyFill="1" applyBorder="1" applyAlignment="1">
      <alignment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 vertical="center"/>
    </xf>
    <xf numFmtId="0" fontId="6" fillId="36" borderId="13" xfId="0" applyFont="1" applyFill="1" applyBorder="1" applyAlignment="1">
      <alignment horizontal="center" vertical="center" wrapText="1"/>
    </xf>
    <xf numFmtId="172" fontId="6" fillId="36" borderId="10" xfId="0" applyNumberFormat="1" applyFont="1" applyFill="1" applyBorder="1" applyAlignment="1">
      <alignment vertical="center"/>
    </xf>
    <xf numFmtId="172" fontId="6" fillId="36" borderId="10" xfId="0" applyNumberFormat="1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vertical="center" wrapText="1"/>
    </xf>
    <xf numFmtId="0" fontId="6" fillId="36" borderId="13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6" fillId="12" borderId="15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0" fontId="6" fillId="12" borderId="17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right" vertical="center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left" vertical="center"/>
    </xf>
    <xf numFmtId="0" fontId="5" fillId="37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62" fillId="34" borderId="15" xfId="0" applyFont="1" applyFill="1" applyBorder="1" applyAlignment="1">
      <alignment horizontal="center" vertical="center" wrapText="1"/>
    </xf>
    <xf numFmtId="0" fontId="62" fillId="34" borderId="16" xfId="0" applyFont="1" applyFill="1" applyBorder="1" applyAlignment="1">
      <alignment horizontal="center" vertical="center" wrapText="1"/>
    </xf>
    <xf numFmtId="0" fontId="62" fillId="34" borderId="17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19" xfId="0" applyFont="1" applyFill="1" applyBorder="1" applyAlignment="1">
      <alignment horizontal="center" vertical="center" wrapText="1"/>
    </xf>
    <xf numFmtId="0" fontId="62" fillId="34" borderId="20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62" fillId="34" borderId="22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62" fillId="34" borderId="23" xfId="0" applyFont="1" applyFill="1" applyBorder="1" applyAlignment="1">
      <alignment horizontal="center" vertical="center" wrapText="1"/>
    </xf>
    <xf numFmtId="0" fontId="62" fillId="34" borderId="0" xfId="0" applyFont="1" applyFill="1" applyBorder="1" applyAlignment="1">
      <alignment horizontal="center" vertical="center" wrapText="1"/>
    </xf>
    <xf numFmtId="0" fontId="62" fillId="34" borderId="24" xfId="0" applyFont="1" applyFill="1" applyBorder="1" applyAlignment="1">
      <alignment horizontal="center" vertical="center" wrapText="1"/>
    </xf>
    <xf numFmtId="172" fontId="12" fillId="33" borderId="18" xfId="0" applyNumberFormat="1" applyFont="1" applyFill="1" applyBorder="1" applyAlignment="1">
      <alignment horizontal="center" vertical="center"/>
    </xf>
    <xf numFmtId="172" fontId="12" fillId="33" borderId="19" xfId="0" applyNumberFormat="1" applyFont="1" applyFill="1" applyBorder="1" applyAlignment="1">
      <alignment horizontal="center" vertical="center"/>
    </xf>
    <xf numFmtId="172" fontId="12" fillId="33" borderId="20" xfId="0" applyNumberFormat="1" applyFont="1" applyFill="1" applyBorder="1" applyAlignment="1">
      <alignment horizontal="center" vertical="center"/>
    </xf>
    <xf numFmtId="172" fontId="12" fillId="33" borderId="23" xfId="0" applyNumberFormat="1" applyFont="1" applyFill="1" applyBorder="1" applyAlignment="1">
      <alignment horizontal="center" vertical="center"/>
    </xf>
    <xf numFmtId="172" fontId="12" fillId="33" borderId="0" xfId="0" applyNumberFormat="1" applyFont="1" applyFill="1" applyBorder="1" applyAlignment="1">
      <alignment horizontal="center" vertical="center"/>
    </xf>
    <xf numFmtId="172" fontId="12" fillId="33" borderId="24" xfId="0" applyNumberFormat="1" applyFont="1" applyFill="1" applyBorder="1" applyAlignment="1">
      <alignment horizontal="center" vertical="center"/>
    </xf>
    <xf numFmtId="172" fontId="12" fillId="33" borderId="21" xfId="0" applyNumberFormat="1" applyFont="1" applyFill="1" applyBorder="1" applyAlignment="1">
      <alignment horizontal="center" vertical="center"/>
    </xf>
    <xf numFmtId="172" fontId="12" fillId="33" borderId="11" xfId="0" applyNumberFormat="1" applyFont="1" applyFill="1" applyBorder="1" applyAlignment="1">
      <alignment horizontal="center" vertical="center"/>
    </xf>
    <xf numFmtId="172" fontId="12" fillId="33" borderId="22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tabSelected="1" view="pageBreakPreview" zoomScale="70" zoomScaleSheetLayoutView="70" zoomScalePageLayoutView="0" workbookViewId="0" topLeftCell="A1">
      <pane xSplit="2" ySplit="8" topLeftCell="C9" activePane="bottomRight" state="frozen"/>
      <selection pane="topLeft" activeCell="AC14" sqref="AC14"/>
      <selection pane="topRight" activeCell="AC14" sqref="AC14"/>
      <selection pane="bottomLeft" activeCell="AC14" sqref="AC14"/>
      <selection pane="bottomRight" activeCell="GF17" sqref="GF17"/>
    </sheetView>
  </sheetViews>
  <sheetFormatPr defaultColWidth="9.140625" defaultRowHeight="12.75"/>
  <cols>
    <col min="1" max="1" width="7.7109375" style="11" customWidth="1"/>
    <col min="2" max="2" width="34.421875" style="4" customWidth="1"/>
    <col min="3" max="3" width="9.421875" style="4" bestFit="1" customWidth="1"/>
    <col min="4" max="4" width="9.421875" style="4" customWidth="1"/>
    <col min="5" max="5" width="11.421875" style="4" customWidth="1"/>
    <col min="6" max="6" width="9.57421875" style="4" customWidth="1"/>
    <col min="7" max="7" width="9.8515625" style="4" customWidth="1"/>
    <col min="8" max="8" width="11.00390625" style="4" customWidth="1"/>
    <col min="9" max="9" width="9.421875" style="4" customWidth="1"/>
    <col min="10" max="10" width="9.00390625" style="4" bestFit="1" customWidth="1"/>
    <col min="11" max="11" width="9.140625" style="4" customWidth="1"/>
    <col min="12" max="12" width="10.28125" style="4" bestFit="1" customWidth="1"/>
    <col min="13" max="13" width="10.00390625" style="4" customWidth="1"/>
    <col min="14" max="14" width="10.8515625" style="4" customWidth="1"/>
    <col min="15" max="15" width="7.421875" style="37" customWidth="1"/>
    <col min="16" max="16" width="7.7109375" style="37" customWidth="1"/>
    <col min="17" max="17" width="6.8515625" style="37" customWidth="1"/>
    <col min="18" max="18" width="9.421875" style="4" customWidth="1"/>
    <col min="19" max="19" width="9.00390625" style="4" bestFit="1" customWidth="1"/>
    <col min="20" max="20" width="10.140625" style="4" customWidth="1"/>
    <col min="21" max="21" width="9.00390625" style="4" bestFit="1" customWidth="1"/>
    <col min="22" max="22" width="8.421875" style="4" customWidth="1"/>
    <col min="23" max="23" width="8.8515625" style="4" customWidth="1"/>
    <col min="24" max="24" width="8.140625" style="4" customWidth="1"/>
    <col min="25" max="25" width="7.7109375" style="4" customWidth="1"/>
    <col min="26" max="26" width="8.140625" style="4" customWidth="1"/>
    <col min="27" max="27" width="8.421875" style="4" customWidth="1"/>
    <col min="28" max="28" width="8.140625" style="4" customWidth="1"/>
    <col min="29" max="29" width="9.140625" style="4" customWidth="1"/>
    <col min="30" max="32" width="6.8515625" style="37" customWidth="1"/>
    <col min="33" max="33" width="9.7109375" style="4" customWidth="1"/>
    <col min="34" max="34" width="9.57421875" style="4" customWidth="1"/>
    <col min="35" max="35" width="11.28125" style="4" customWidth="1"/>
    <col min="36" max="36" width="9.8515625" style="4" customWidth="1"/>
    <col min="37" max="37" width="10.421875" style="4" customWidth="1"/>
    <col min="38" max="38" width="11.57421875" style="4" bestFit="1" customWidth="1"/>
    <col min="39" max="39" width="8.57421875" style="4" customWidth="1"/>
    <col min="40" max="40" width="8.8515625" style="4" customWidth="1"/>
    <col min="41" max="41" width="9.00390625" style="4" bestFit="1" customWidth="1"/>
    <col min="42" max="42" width="9.421875" style="4" customWidth="1"/>
    <col min="43" max="43" width="9.140625" style="4" customWidth="1"/>
    <col min="44" max="44" width="11.57421875" style="4" bestFit="1" customWidth="1"/>
    <col min="45" max="45" width="6.28125" style="37" customWidth="1"/>
    <col min="46" max="47" width="5.57421875" style="37" customWidth="1"/>
    <col min="48" max="48" width="9.421875" style="4" customWidth="1"/>
    <col min="49" max="49" width="9.57421875" style="4" customWidth="1"/>
    <col min="50" max="50" width="10.28125" style="4" bestFit="1" customWidth="1"/>
    <col min="51" max="51" width="9.00390625" style="4" customWidth="1"/>
    <col min="52" max="52" width="9.140625" style="4" customWidth="1"/>
    <col min="53" max="53" width="9.7109375" style="4" customWidth="1"/>
    <col min="54" max="55" width="7.00390625" style="4" customWidth="1"/>
    <col min="56" max="56" width="7.7109375" style="4" customWidth="1"/>
    <col min="57" max="57" width="9.421875" style="4" customWidth="1"/>
    <col min="58" max="58" width="9.140625" style="4" customWidth="1"/>
    <col min="59" max="59" width="11.00390625" style="4" customWidth="1"/>
    <col min="60" max="61" width="6.140625" style="37" customWidth="1"/>
    <col min="62" max="62" width="6.8515625" style="37" customWidth="1"/>
    <col min="63" max="63" width="8.8515625" style="4" customWidth="1"/>
    <col min="64" max="64" width="9.57421875" style="4" customWidth="1"/>
    <col min="65" max="65" width="9.28125" style="4" customWidth="1"/>
    <col min="66" max="66" width="9.00390625" style="4" customWidth="1"/>
    <col min="67" max="67" width="9.140625" style="4" customWidth="1"/>
    <col min="68" max="68" width="8.8515625" style="4" customWidth="1"/>
    <col min="69" max="69" width="7.57421875" style="4" customWidth="1"/>
    <col min="70" max="70" width="7.7109375" style="4" customWidth="1"/>
    <col min="71" max="71" width="8.8515625" style="4" customWidth="1"/>
    <col min="72" max="72" width="9.421875" style="4" customWidth="1"/>
    <col min="73" max="73" width="9.00390625" style="4" bestFit="1" customWidth="1"/>
    <col min="74" max="74" width="9.00390625" style="4" customWidth="1"/>
    <col min="75" max="75" width="6.28125" style="37" customWidth="1"/>
    <col min="76" max="77" width="6.8515625" style="37" customWidth="1"/>
    <col min="78" max="78" width="9.8515625" style="4" customWidth="1"/>
    <col min="79" max="79" width="9.57421875" style="4" customWidth="1"/>
    <col min="80" max="81" width="10.28125" style="4" bestFit="1" customWidth="1"/>
    <col min="82" max="82" width="9.140625" style="4" customWidth="1"/>
    <col min="83" max="83" width="9.421875" style="4" customWidth="1"/>
    <col min="84" max="84" width="7.57421875" style="4" customWidth="1"/>
    <col min="85" max="85" width="7.7109375" style="4" customWidth="1"/>
    <col min="86" max="86" width="9.00390625" style="4" bestFit="1" customWidth="1"/>
    <col min="87" max="87" width="9.7109375" style="4" customWidth="1"/>
    <col min="88" max="88" width="9.140625" style="4" customWidth="1"/>
    <col min="89" max="89" width="10.57421875" style="4" customWidth="1"/>
    <col min="90" max="90" width="7.00390625" style="37" customWidth="1"/>
    <col min="91" max="92" width="6.8515625" style="37" customWidth="1"/>
    <col min="93" max="93" width="8.8515625" style="4" customWidth="1"/>
    <col min="94" max="94" width="9.57421875" style="4" customWidth="1"/>
    <col min="95" max="95" width="10.28125" style="4" bestFit="1" customWidth="1"/>
    <col min="96" max="97" width="8.421875" style="4" customWidth="1"/>
    <col min="98" max="98" width="8.8515625" style="4" customWidth="1"/>
    <col min="99" max="99" width="7.57421875" style="4" customWidth="1"/>
    <col min="100" max="100" width="7.7109375" style="4" bestFit="1" customWidth="1"/>
    <col min="101" max="101" width="7.7109375" style="4" customWidth="1"/>
    <col min="102" max="102" width="9.421875" style="4" customWidth="1"/>
    <col min="103" max="103" width="9.140625" style="4" customWidth="1"/>
    <col min="104" max="104" width="9.7109375" style="4" customWidth="1"/>
    <col min="105" max="107" width="6.8515625" style="37" customWidth="1"/>
    <col min="108" max="108" width="8.8515625" style="4" customWidth="1"/>
    <col min="109" max="109" width="9.57421875" style="4" customWidth="1"/>
    <col min="110" max="110" width="9.28125" style="4" customWidth="1"/>
    <col min="111" max="111" width="9.00390625" style="4" customWidth="1"/>
    <col min="112" max="112" width="9.140625" style="4" customWidth="1"/>
    <col min="113" max="113" width="9.421875" style="4" customWidth="1"/>
    <col min="114" max="114" width="7.57421875" style="4" customWidth="1"/>
    <col min="115" max="115" width="7.7109375" style="4" customWidth="1"/>
    <col min="116" max="116" width="8.8515625" style="4" customWidth="1"/>
    <col min="117" max="117" width="8.140625" style="4" customWidth="1"/>
    <col min="118" max="118" width="7.7109375" style="4" customWidth="1"/>
    <col min="119" max="119" width="8.57421875" style="4" customWidth="1"/>
    <col min="120" max="122" width="6.8515625" style="37" customWidth="1"/>
    <col min="123" max="123" width="8.8515625" style="4" customWidth="1"/>
    <col min="124" max="124" width="9.57421875" style="4" customWidth="1"/>
    <col min="125" max="125" width="10.28125" style="4" bestFit="1" customWidth="1"/>
    <col min="126" max="126" width="9.00390625" style="4" customWidth="1"/>
    <col min="127" max="127" width="9.140625" style="4" customWidth="1"/>
    <col min="128" max="128" width="8.8515625" style="4" customWidth="1"/>
    <col min="129" max="129" width="7.57421875" style="4" customWidth="1"/>
    <col min="130" max="130" width="7.7109375" style="4" customWidth="1"/>
    <col min="131" max="131" width="7.28125" style="4" customWidth="1"/>
    <col min="132" max="132" width="8.57421875" style="4" customWidth="1"/>
    <col min="133" max="133" width="9.140625" style="4" customWidth="1"/>
    <col min="134" max="134" width="9.140625" style="4" bestFit="1" customWidth="1"/>
    <col min="135" max="137" width="6.8515625" style="4" customWidth="1"/>
    <col min="138" max="139" width="9.57421875" style="4" customWidth="1"/>
    <col min="140" max="140" width="11.00390625" style="4" customWidth="1"/>
    <col min="141" max="142" width="8.7109375" style="4" customWidth="1"/>
    <col min="143" max="146" width="10.28125" style="4" bestFit="1" customWidth="1"/>
    <col min="147" max="152" width="8.140625" style="4" customWidth="1"/>
    <col min="153" max="155" width="9.57421875" style="4" customWidth="1"/>
    <col min="156" max="157" width="8.7109375" style="4" customWidth="1"/>
    <col min="158" max="158" width="9.57421875" style="4" customWidth="1"/>
    <col min="159" max="160" width="8.7109375" style="4" customWidth="1"/>
    <col min="161" max="161" width="9.57421875" style="4" customWidth="1"/>
    <col min="162" max="164" width="8.140625" style="4" customWidth="1"/>
    <col min="165" max="165" width="5.7109375" style="4" customWidth="1"/>
    <col min="166" max="166" width="6.421875" style="4" customWidth="1"/>
    <col min="167" max="167" width="5.57421875" style="4" customWidth="1"/>
    <col min="168" max="170" width="9.57421875" style="4" customWidth="1"/>
    <col min="171" max="172" width="8.7109375" style="4" customWidth="1"/>
    <col min="173" max="173" width="9.57421875" style="4" customWidth="1"/>
    <col min="174" max="175" width="8.7109375" style="4" customWidth="1"/>
    <col min="176" max="176" width="9.57421875" style="4" customWidth="1"/>
    <col min="177" max="177" width="6.8515625" style="4" customWidth="1"/>
    <col min="178" max="178" width="7.00390625" style="4" customWidth="1"/>
    <col min="179" max="179" width="6.8515625" style="4" customWidth="1"/>
    <col min="180" max="180" width="5.421875" style="4" customWidth="1"/>
    <col min="181" max="181" width="5.7109375" style="4" customWidth="1"/>
    <col min="182" max="182" width="6.7109375" style="4" customWidth="1"/>
    <col min="183" max="16384" width="9.140625" style="4" customWidth="1"/>
  </cols>
  <sheetData>
    <row r="1" spans="1:170" ht="18" customHeight="1">
      <c r="A1" s="4"/>
      <c r="B1" s="5"/>
      <c r="C1" s="19" t="s">
        <v>45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67" t="s">
        <v>45</v>
      </c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 t="s">
        <v>45</v>
      </c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 t="s">
        <v>45</v>
      </c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 t="s">
        <v>45</v>
      </c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 t="s">
        <v>45</v>
      </c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 t="s">
        <v>45</v>
      </c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 t="s">
        <v>45</v>
      </c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 t="s">
        <v>45</v>
      </c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9" t="s">
        <v>45</v>
      </c>
      <c r="EI1" s="19"/>
      <c r="EJ1" s="19"/>
      <c r="EW1" s="19" t="s">
        <v>45</v>
      </c>
      <c r="EX1" s="19"/>
      <c r="EY1" s="19"/>
      <c r="FL1" s="19" t="s">
        <v>45</v>
      </c>
      <c r="FM1" s="19"/>
      <c r="FN1" s="19"/>
    </row>
    <row r="2" spans="2:182" s="6" customFormat="1" ht="15.75" customHeight="1">
      <c r="B2" s="7"/>
      <c r="C2" s="169" t="s">
        <v>14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 t="s">
        <v>15</v>
      </c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 t="s">
        <v>46</v>
      </c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 t="s">
        <v>16</v>
      </c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 t="s">
        <v>17</v>
      </c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 t="s">
        <v>47</v>
      </c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 t="s">
        <v>18</v>
      </c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 t="s">
        <v>19</v>
      </c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 t="s">
        <v>48</v>
      </c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23" t="s">
        <v>50</v>
      </c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168" t="s">
        <v>51</v>
      </c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  <c r="FL2" s="168" t="s">
        <v>52</v>
      </c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  <c r="FY2" s="168"/>
      <c r="FZ2" s="168"/>
    </row>
    <row r="3" spans="1:182" ht="14.25" customHeight="1">
      <c r="A3" s="170" t="s">
        <v>20</v>
      </c>
      <c r="B3" s="166" t="s">
        <v>36</v>
      </c>
      <c r="C3" s="166" t="s">
        <v>1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71" t="s">
        <v>4</v>
      </c>
      <c r="P3" s="171"/>
      <c r="Q3" s="171"/>
      <c r="R3" s="166" t="s">
        <v>1</v>
      </c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71" t="s">
        <v>4</v>
      </c>
      <c r="AE3" s="171"/>
      <c r="AF3" s="171"/>
      <c r="AG3" s="166" t="s">
        <v>1</v>
      </c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71" t="s">
        <v>4</v>
      </c>
      <c r="AT3" s="171"/>
      <c r="AU3" s="171"/>
      <c r="AV3" s="166" t="s">
        <v>1</v>
      </c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71" t="s">
        <v>4</v>
      </c>
      <c r="BI3" s="171"/>
      <c r="BJ3" s="171"/>
      <c r="BK3" s="166" t="s">
        <v>1</v>
      </c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71" t="s">
        <v>4</v>
      </c>
      <c r="BX3" s="171"/>
      <c r="BY3" s="171"/>
      <c r="BZ3" s="166" t="s">
        <v>1</v>
      </c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71" t="s">
        <v>4</v>
      </c>
      <c r="CM3" s="171"/>
      <c r="CN3" s="171"/>
      <c r="CO3" s="166" t="s">
        <v>1</v>
      </c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71" t="s">
        <v>4</v>
      </c>
      <c r="DB3" s="171"/>
      <c r="DC3" s="171"/>
      <c r="DD3" s="166" t="s">
        <v>1</v>
      </c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71" t="s">
        <v>4</v>
      </c>
      <c r="DQ3" s="171"/>
      <c r="DR3" s="171"/>
      <c r="DS3" s="166" t="s">
        <v>1</v>
      </c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 t="s">
        <v>4</v>
      </c>
      <c r="EF3" s="166"/>
      <c r="EG3" s="166"/>
      <c r="EH3" s="157" t="s">
        <v>32</v>
      </c>
      <c r="EI3" s="158"/>
      <c r="EJ3" s="159"/>
      <c r="EK3" s="157" t="s">
        <v>33</v>
      </c>
      <c r="EL3" s="158"/>
      <c r="EM3" s="158"/>
      <c r="EN3" s="158"/>
      <c r="EO3" s="158"/>
      <c r="EP3" s="159"/>
      <c r="EQ3" s="157" t="s">
        <v>31</v>
      </c>
      <c r="ER3" s="158"/>
      <c r="ES3" s="158"/>
      <c r="ET3" s="158"/>
      <c r="EU3" s="158"/>
      <c r="EV3" s="159"/>
      <c r="EW3" s="157" t="s">
        <v>32</v>
      </c>
      <c r="EX3" s="158"/>
      <c r="EY3" s="159"/>
      <c r="EZ3" s="157" t="s">
        <v>33</v>
      </c>
      <c r="FA3" s="158"/>
      <c r="FB3" s="158"/>
      <c r="FC3" s="158"/>
      <c r="FD3" s="158"/>
      <c r="FE3" s="159"/>
      <c r="FF3" s="157" t="s">
        <v>31</v>
      </c>
      <c r="FG3" s="158"/>
      <c r="FH3" s="158"/>
      <c r="FI3" s="158"/>
      <c r="FJ3" s="158"/>
      <c r="FK3" s="159"/>
      <c r="FL3" s="157" t="s">
        <v>32</v>
      </c>
      <c r="FM3" s="158"/>
      <c r="FN3" s="159"/>
      <c r="FO3" s="157" t="s">
        <v>33</v>
      </c>
      <c r="FP3" s="158"/>
      <c r="FQ3" s="158"/>
      <c r="FR3" s="158"/>
      <c r="FS3" s="158"/>
      <c r="FT3" s="159"/>
      <c r="FU3" s="157" t="s">
        <v>31</v>
      </c>
      <c r="FV3" s="158"/>
      <c r="FW3" s="158"/>
      <c r="FX3" s="158"/>
      <c r="FY3" s="158"/>
      <c r="FZ3" s="159"/>
    </row>
    <row r="4" spans="1:182" ht="14.25">
      <c r="A4" s="170"/>
      <c r="B4" s="166"/>
      <c r="C4" s="166" t="s">
        <v>2</v>
      </c>
      <c r="D4" s="166"/>
      <c r="E4" s="166"/>
      <c r="F4" s="166" t="s">
        <v>3</v>
      </c>
      <c r="G4" s="166"/>
      <c r="H4" s="166"/>
      <c r="I4" s="166"/>
      <c r="J4" s="166"/>
      <c r="K4" s="166"/>
      <c r="L4" s="166"/>
      <c r="M4" s="166"/>
      <c r="N4" s="166"/>
      <c r="O4" s="171"/>
      <c r="P4" s="171"/>
      <c r="Q4" s="171"/>
      <c r="R4" s="166" t="s">
        <v>2</v>
      </c>
      <c r="S4" s="166"/>
      <c r="T4" s="166"/>
      <c r="U4" s="166" t="s">
        <v>3</v>
      </c>
      <c r="V4" s="166"/>
      <c r="W4" s="166"/>
      <c r="X4" s="166"/>
      <c r="Y4" s="166"/>
      <c r="Z4" s="166"/>
      <c r="AA4" s="166"/>
      <c r="AB4" s="166"/>
      <c r="AC4" s="166"/>
      <c r="AD4" s="171"/>
      <c r="AE4" s="171"/>
      <c r="AF4" s="171"/>
      <c r="AG4" s="166" t="s">
        <v>2</v>
      </c>
      <c r="AH4" s="166"/>
      <c r="AI4" s="166"/>
      <c r="AJ4" s="166" t="s">
        <v>3</v>
      </c>
      <c r="AK4" s="166"/>
      <c r="AL4" s="166"/>
      <c r="AM4" s="166"/>
      <c r="AN4" s="166"/>
      <c r="AO4" s="166"/>
      <c r="AP4" s="166"/>
      <c r="AQ4" s="166"/>
      <c r="AR4" s="166"/>
      <c r="AS4" s="171"/>
      <c r="AT4" s="171"/>
      <c r="AU4" s="171"/>
      <c r="AV4" s="166" t="s">
        <v>2</v>
      </c>
      <c r="AW4" s="166"/>
      <c r="AX4" s="166"/>
      <c r="AY4" s="166" t="s">
        <v>3</v>
      </c>
      <c r="AZ4" s="166"/>
      <c r="BA4" s="166"/>
      <c r="BB4" s="166"/>
      <c r="BC4" s="166"/>
      <c r="BD4" s="166"/>
      <c r="BE4" s="166"/>
      <c r="BF4" s="166"/>
      <c r="BG4" s="166"/>
      <c r="BH4" s="171"/>
      <c r="BI4" s="171"/>
      <c r="BJ4" s="171"/>
      <c r="BK4" s="166" t="s">
        <v>2</v>
      </c>
      <c r="BL4" s="166"/>
      <c r="BM4" s="166"/>
      <c r="BN4" s="166" t="s">
        <v>3</v>
      </c>
      <c r="BO4" s="166"/>
      <c r="BP4" s="166"/>
      <c r="BQ4" s="166"/>
      <c r="BR4" s="166"/>
      <c r="BS4" s="166"/>
      <c r="BT4" s="166"/>
      <c r="BU4" s="166"/>
      <c r="BV4" s="166"/>
      <c r="BW4" s="171"/>
      <c r="BX4" s="171"/>
      <c r="BY4" s="171"/>
      <c r="BZ4" s="166" t="s">
        <v>2</v>
      </c>
      <c r="CA4" s="166"/>
      <c r="CB4" s="166"/>
      <c r="CC4" s="166" t="s">
        <v>3</v>
      </c>
      <c r="CD4" s="166"/>
      <c r="CE4" s="166"/>
      <c r="CF4" s="166"/>
      <c r="CG4" s="166"/>
      <c r="CH4" s="166"/>
      <c r="CI4" s="166"/>
      <c r="CJ4" s="166"/>
      <c r="CK4" s="166"/>
      <c r="CL4" s="171"/>
      <c r="CM4" s="171"/>
      <c r="CN4" s="171"/>
      <c r="CO4" s="166" t="s">
        <v>2</v>
      </c>
      <c r="CP4" s="166"/>
      <c r="CQ4" s="166"/>
      <c r="CR4" s="166" t="s">
        <v>3</v>
      </c>
      <c r="CS4" s="166"/>
      <c r="CT4" s="166"/>
      <c r="CU4" s="166"/>
      <c r="CV4" s="166"/>
      <c r="CW4" s="166"/>
      <c r="CX4" s="166"/>
      <c r="CY4" s="166"/>
      <c r="CZ4" s="166"/>
      <c r="DA4" s="171"/>
      <c r="DB4" s="171"/>
      <c r="DC4" s="171"/>
      <c r="DD4" s="166" t="s">
        <v>2</v>
      </c>
      <c r="DE4" s="166"/>
      <c r="DF4" s="166"/>
      <c r="DG4" s="166" t="s">
        <v>3</v>
      </c>
      <c r="DH4" s="166"/>
      <c r="DI4" s="166"/>
      <c r="DJ4" s="166"/>
      <c r="DK4" s="166"/>
      <c r="DL4" s="166"/>
      <c r="DM4" s="166"/>
      <c r="DN4" s="166"/>
      <c r="DO4" s="166"/>
      <c r="DP4" s="171"/>
      <c r="DQ4" s="171"/>
      <c r="DR4" s="171"/>
      <c r="DS4" s="166" t="s">
        <v>2</v>
      </c>
      <c r="DT4" s="166"/>
      <c r="DU4" s="166"/>
      <c r="DV4" s="166" t="s">
        <v>3</v>
      </c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3"/>
      <c r="EI4" s="164"/>
      <c r="EJ4" s="165"/>
      <c r="EK4" s="160"/>
      <c r="EL4" s="161"/>
      <c r="EM4" s="161"/>
      <c r="EN4" s="161"/>
      <c r="EO4" s="161"/>
      <c r="EP4" s="162"/>
      <c r="EQ4" s="160"/>
      <c r="ER4" s="161"/>
      <c r="ES4" s="161"/>
      <c r="ET4" s="161"/>
      <c r="EU4" s="161"/>
      <c r="EV4" s="162"/>
      <c r="EW4" s="163"/>
      <c r="EX4" s="164"/>
      <c r="EY4" s="165"/>
      <c r="EZ4" s="160"/>
      <c r="FA4" s="161"/>
      <c r="FB4" s="161"/>
      <c r="FC4" s="161"/>
      <c r="FD4" s="161"/>
      <c r="FE4" s="162"/>
      <c r="FF4" s="160"/>
      <c r="FG4" s="161"/>
      <c r="FH4" s="161"/>
      <c r="FI4" s="161"/>
      <c r="FJ4" s="161"/>
      <c r="FK4" s="162"/>
      <c r="FL4" s="163"/>
      <c r="FM4" s="164"/>
      <c r="FN4" s="165"/>
      <c r="FO4" s="160"/>
      <c r="FP4" s="161"/>
      <c r="FQ4" s="161"/>
      <c r="FR4" s="161"/>
      <c r="FS4" s="161"/>
      <c r="FT4" s="162"/>
      <c r="FU4" s="160"/>
      <c r="FV4" s="161"/>
      <c r="FW4" s="161"/>
      <c r="FX4" s="161"/>
      <c r="FY4" s="161"/>
      <c r="FZ4" s="162"/>
    </row>
    <row r="5" spans="1:182" ht="14.25" customHeight="1">
      <c r="A5" s="170"/>
      <c r="B5" s="166"/>
      <c r="C5" s="166"/>
      <c r="D5" s="166"/>
      <c r="E5" s="166"/>
      <c r="F5" s="166" t="s">
        <v>21</v>
      </c>
      <c r="G5" s="166"/>
      <c r="H5" s="166"/>
      <c r="I5" s="166" t="s">
        <v>22</v>
      </c>
      <c r="J5" s="166"/>
      <c r="K5" s="166"/>
      <c r="L5" s="166" t="s">
        <v>23</v>
      </c>
      <c r="M5" s="166"/>
      <c r="N5" s="166"/>
      <c r="O5" s="171"/>
      <c r="P5" s="171"/>
      <c r="Q5" s="171"/>
      <c r="R5" s="166"/>
      <c r="S5" s="166"/>
      <c r="T5" s="166"/>
      <c r="U5" s="166" t="s">
        <v>21</v>
      </c>
      <c r="V5" s="166"/>
      <c r="W5" s="166"/>
      <c r="X5" s="166" t="s">
        <v>22</v>
      </c>
      <c r="Y5" s="166"/>
      <c r="Z5" s="166"/>
      <c r="AA5" s="166" t="s">
        <v>23</v>
      </c>
      <c r="AB5" s="166"/>
      <c r="AC5" s="166"/>
      <c r="AD5" s="171"/>
      <c r="AE5" s="171"/>
      <c r="AF5" s="171"/>
      <c r="AG5" s="166"/>
      <c r="AH5" s="166"/>
      <c r="AI5" s="166"/>
      <c r="AJ5" s="166" t="s">
        <v>21</v>
      </c>
      <c r="AK5" s="166"/>
      <c r="AL5" s="166"/>
      <c r="AM5" s="166" t="s">
        <v>22</v>
      </c>
      <c r="AN5" s="166"/>
      <c r="AO5" s="166"/>
      <c r="AP5" s="166" t="s">
        <v>23</v>
      </c>
      <c r="AQ5" s="166"/>
      <c r="AR5" s="166"/>
      <c r="AS5" s="171"/>
      <c r="AT5" s="171"/>
      <c r="AU5" s="171"/>
      <c r="AV5" s="166"/>
      <c r="AW5" s="166"/>
      <c r="AX5" s="166"/>
      <c r="AY5" s="166" t="s">
        <v>21</v>
      </c>
      <c r="AZ5" s="166"/>
      <c r="BA5" s="166"/>
      <c r="BB5" s="166" t="s">
        <v>22</v>
      </c>
      <c r="BC5" s="166"/>
      <c r="BD5" s="166"/>
      <c r="BE5" s="166" t="s">
        <v>23</v>
      </c>
      <c r="BF5" s="166"/>
      <c r="BG5" s="166"/>
      <c r="BH5" s="171"/>
      <c r="BI5" s="171"/>
      <c r="BJ5" s="171"/>
      <c r="BK5" s="166"/>
      <c r="BL5" s="166"/>
      <c r="BM5" s="166"/>
      <c r="BN5" s="166" t="s">
        <v>21</v>
      </c>
      <c r="BO5" s="166"/>
      <c r="BP5" s="166"/>
      <c r="BQ5" s="166" t="s">
        <v>22</v>
      </c>
      <c r="BR5" s="166"/>
      <c r="BS5" s="166"/>
      <c r="BT5" s="166" t="s">
        <v>23</v>
      </c>
      <c r="BU5" s="166"/>
      <c r="BV5" s="166"/>
      <c r="BW5" s="171"/>
      <c r="BX5" s="171"/>
      <c r="BY5" s="171"/>
      <c r="BZ5" s="166"/>
      <c r="CA5" s="166"/>
      <c r="CB5" s="166"/>
      <c r="CC5" s="166" t="s">
        <v>21</v>
      </c>
      <c r="CD5" s="166"/>
      <c r="CE5" s="166"/>
      <c r="CF5" s="166" t="s">
        <v>22</v>
      </c>
      <c r="CG5" s="166"/>
      <c r="CH5" s="166"/>
      <c r="CI5" s="166" t="s">
        <v>23</v>
      </c>
      <c r="CJ5" s="166"/>
      <c r="CK5" s="166"/>
      <c r="CL5" s="171"/>
      <c r="CM5" s="171"/>
      <c r="CN5" s="171"/>
      <c r="CO5" s="166"/>
      <c r="CP5" s="166"/>
      <c r="CQ5" s="166"/>
      <c r="CR5" s="166" t="s">
        <v>21</v>
      </c>
      <c r="CS5" s="166"/>
      <c r="CT5" s="166"/>
      <c r="CU5" s="166" t="s">
        <v>22</v>
      </c>
      <c r="CV5" s="166"/>
      <c r="CW5" s="166"/>
      <c r="CX5" s="166" t="s">
        <v>23</v>
      </c>
      <c r="CY5" s="166"/>
      <c r="CZ5" s="166"/>
      <c r="DA5" s="171"/>
      <c r="DB5" s="171"/>
      <c r="DC5" s="171"/>
      <c r="DD5" s="166"/>
      <c r="DE5" s="166"/>
      <c r="DF5" s="166"/>
      <c r="DG5" s="166" t="s">
        <v>21</v>
      </c>
      <c r="DH5" s="166"/>
      <c r="DI5" s="166"/>
      <c r="DJ5" s="166" t="s">
        <v>22</v>
      </c>
      <c r="DK5" s="166"/>
      <c r="DL5" s="166"/>
      <c r="DM5" s="166" t="s">
        <v>23</v>
      </c>
      <c r="DN5" s="166"/>
      <c r="DO5" s="166"/>
      <c r="DP5" s="171"/>
      <c r="DQ5" s="171"/>
      <c r="DR5" s="171"/>
      <c r="DS5" s="166"/>
      <c r="DT5" s="166"/>
      <c r="DU5" s="166"/>
      <c r="DV5" s="166" t="s">
        <v>21</v>
      </c>
      <c r="DW5" s="166"/>
      <c r="DX5" s="166"/>
      <c r="DY5" s="166" t="s">
        <v>22</v>
      </c>
      <c r="DZ5" s="166"/>
      <c r="EA5" s="166"/>
      <c r="EB5" s="166" t="s">
        <v>23</v>
      </c>
      <c r="EC5" s="166"/>
      <c r="ED5" s="166"/>
      <c r="EE5" s="166"/>
      <c r="EF5" s="166"/>
      <c r="EG5" s="166"/>
      <c r="EH5" s="160"/>
      <c r="EI5" s="161"/>
      <c r="EJ5" s="162"/>
      <c r="EK5" s="154" t="s">
        <v>34</v>
      </c>
      <c r="EL5" s="155"/>
      <c r="EM5" s="156"/>
      <c r="EN5" s="154" t="s">
        <v>35</v>
      </c>
      <c r="EO5" s="155"/>
      <c r="EP5" s="156"/>
      <c r="EQ5" s="154" t="s">
        <v>34</v>
      </c>
      <c r="ER5" s="155"/>
      <c r="ES5" s="156"/>
      <c r="ET5" s="154" t="s">
        <v>35</v>
      </c>
      <c r="EU5" s="155"/>
      <c r="EV5" s="156"/>
      <c r="EW5" s="160"/>
      <c r="EX5" s="161"/>
      <c r="EY5" s="162"/>
      <c r="EZ5" s="154" t="s">
        <v>34</v>
      </c>
      <c r="FA5" s="155"/>
      <c r="FB5" s="156"/>
      <c r="FC5" s="154" t="s">
        <v>35</v>
      </c>
      <c r="FD5" s="155"/>
      <c r="FE5" s="156"/>
      <c r="FF5" s="154" t="s">
        <v>34</v>
      </c>
      <c r="FG5" s="155"/>
      <c r="FH5" s="156"/>
      <c r="FI5" s="154" t="s">
        <v>35</v>
      </c>
      <c r="FJ5" s="155"/>
      <c r="FK5" s="156"/>
      <c r="FL5" s="160"/>
      <c r="FM5" s="161"/>
      <c r="FN5" s="162"/>
      <c r="FO5" s="154" t="s">
        <v>34</v>
      </c>
      <c r="FP5" s="155"/>
      <c r="FQ5" s="156"/>
      <c r="FR5" s="154" t="s">
        <v>35</v>
      </c>
      <c r="FS5" s="155"/>
      <c r="FT5" s="156"/>
      <c r="FU5" s="154" t="s">
        <v>34</v>
      </c>
      <c r="FV5" s="155"/>
      <c r="FW5" s="156"/>
      <c r="FX5" s="154" t="s">
        <v>35</v>
      </c>
      <c r="FY5" s="155"/>
      <c r="FZ5" s="156"/>
    </row>
    <row r="6" spans="1:182" ht="14.25">
      <c r="A6" s="170"/>
      <c r="B6" s="166"/>
      <c r="C6" s="8" t="s">
        <v>5</v>
      </c>
      <c r="D6" s="8" t="s">
        <v>6</v>
      </c>
      <c r="E6" s="8" t="s">
        <v>7</v>
      </c>
      <c r="F6" s="8" t="s">
        <v>5</v>
      </c>
      <c r="G6" s="8" t="s">
        <v>6</v>
      </c>
      <c r="H6" s="8" t="s">
        <v>7</v>
      </c>
      <c r="I6" s="8" t="s">
        <v>5</v>
      </c>
      <c r="J6" s="8" t="s">
        <v>6</v>
      </c>
      <c r="K6" s="8" t="s">
        <v>7</v>
      </c>
      <c r="L6" s="8" t="s">
        <v>5</v>
      </c>
      <c r="M6" s="8" t="s">
        <v>6</v>
      </c>
      <c r="N6" s="8" t="s">
        <v>7</v>
      </c>
      <c r="O6" s="35" t="s">
        <v>5</v>
      </c>
      <c r="P6" s="35" t="s">
        <v>6</v>
      </c>
      <c r="Q6" s="35" t="s">
        <v>7</v>
      </c>
      <c r="R6" s="8" t="s">
        <v>5</v>
      </c>
      <c r="S6" s="8" t="s">
        <v>6</v>
      </c>
      <c r="T6" s="8" t="s">
        <v>7</v>
      </c>
      <c r="U6" s="8" t="s">
        <v>5</v>
      </c>
      <c r="V6" s="8" t="s">
        <v>6</v>
      </c>
      <c r="W6" s="8" t="s">
        <v>7</v>
      </c>
      <c r="X6" s="8" t="s">
        <v>5</v>
      </c>
      <c r="Y6" s="8" t="s">
        <v>6</v>
      </c>
      <c r="Z6" s="8" t="s">
        <v>7</v>
      </c>
      <c r="AA6" s="8" t="s">
        <v>5</v>
      </c>
      <c r="AB6" s="8" t="s">
        <v>6</v>
      </c>
      <c r="AC6" s="8" t="s">
        <v>7</v>
      </c>
      <c r="AD6" s="35" t="s">
        <v>5</v>
      </c>
      <c r="AE6" s="35" t="s">
        <v>6</v>
      </c>
      <c r="AF6" s="35" t="s">
        <v>7</v>
      </c>
      <c r="AG6" s="8" t="s">
        <v>5</v>
      </c>
      <c r="AH6" s="8" t="s">
        <v>6</v>
      </c>
      <c r="AI6" s="8" t="s">
        <v>7</v>
      </c>
      <c r="AJ6" s="8" t="s">
        <v>5</v>
      </c>
      <c r="AK6" s="8" t="s">
        <v>6</v>
      </c>
      <c r="AL6" s="8" t="s">
        <v>7</v>
      </c>
      <c r="AM6" s="8" t="s">
        <v>5</v>
      </c>
      <c r="AN6" s="8" t="s">
        <v>6</v>
      </c>
      <c r="AO6" s="8" t="s">
        <v>7</v>
      </c>
      <c r="AP6" s="8" t="s">
        <v>5</v>
      </c>
      <c r="AQ6" s="8" t="s">
        <v>6</v>
      </c>
      <c r="AR6" s="8" t="s">
        <v>7</v>
      </c>
      <c r="AS6" s="35" t="s">
        <v>5</v>
      </c>
      <c r="AT6" s="35" t="s">
        <v>6</v>
      </c>
      <c r="AU6" s="35" t="s">
        <v>7</v>
      </c>
      <c r="AV6" s="8" t="s">
        <v>5</v>
      </c>
      <c r="AW6" s="8" t="s">
        <v>6</v>
      </c>
      <c r="AX6" s="8" t="s">
        <v>7</v>
      </c>
      <c r="AY6" s="8" t="s">
        <v>5</v>
      </c>
      <c r="AZ6" s="8" t="s">
        <v>6</v>
      </c>
      <c r="BA6" s="8" t="s">
        <v>7</v>
      </c>
      <c r="BB6" s="8" t="s">
        <v>5</v>
      </c>
      <c r="BC6" s="8" t="s">
        <v>6</v>
      </c>
      <c r="BD6" s="8" t="s">
        <v>7</v>
      </c>
      <c r="BE6" s="8" t="s">
        <v>5</v>
      </c>
      <c r="BF6" s="8" t="s">
        <v>6</v>
      </c>
      <c r="BG6" s="8" t="s">
        <v>7</v>
      </c>
      <c r="BH6" s="35" t="s">
        <v>5</v>
      </c>
      <c r="BI6" s="35" t="s">
        <v>6</v>
      </c>
      <c r="BJ6" s="35" t="s">
        <v>7</v>
      </c>
      <c r="BK6" s="8" t="s">
        <v>5</v>
      </c>
      <c r="BL6" s="8" t="s">
        <v>6</v>
      </c>
      <c r="BM6" s="8" t="s">
        <v>7</v>
      </c>
      <c r="BN6" s="8" t="s">
        <v>5</v>
      </c>
      <c r="BO6" s="8" t="s">
        <v>6</v>
      </c>
      <c r="BP6" s="8" t="s">
        <v>7</v>
      </c>
      <c r="BQ6" s="8" t="s">
        <v>5</v>
      </c>
      <c r="BR6" s="8" t="s">
        <v>6</v>
      </c>
      <c r="BS6" s="8" t="s">
        <v>7</v>
      </c>
      <c r="BT6" s="8" t="s">
        <v>5</v>
      </c>
      <c r="BU6" s="8" t="s">
        <v>6</v>
      </c>
      <c r="BV6" s="8" t="s">
        <v>7</v>
      </c>
      <c r="BW6" s="35" t="s">
        <v>5</v>
      </c>
      <c r="BX6" s="35" t="s">
        <v>6</v>
      </c>
      <c r="BY6" s="35" t="s">
        <v>7</v>
      </c>
      <c r="BZ6" s="8" t="s">
        <v>5</v>
      </c>
      <c r="CA6" s="8" t="s">
        <v>6</v>
      </c>
      <c r="CB6" s="8" t="s">
        <v>7</v>
      </c>
      <c r="CC6" s="8" t="s">
        <v>5</v>
      </c>
      <c r="CD6" s="8" t="s">
        <v>6</v>
      </c>
      <c r="CE6" s="8" t="s">
        <v>7</v>
      </c>
      <c r="CF6" s="8" t="s">
        <v>5</v>
      </c>
      <c r="CG6" s="8" t="s">
        <v>6</v>
      </c>
      <c r="CH6" s="8" t="s">
        <v>7</v>
      </c>
      <c r="CI6" s="8" t="s">
        <v>5</v>
      </c>
      <c r="CJ6" s="8" t="s">
        <v>6</v>
      </c>
      <c r="CK6" s="8" t="s">
        <v>7</v>
      </c>
      <c r="CL6" s="35" t="s">
        <v>5</v>
      </c>
      <c r="CM6" s="35" t="s">
        <v>6</v>
      </c>
      <c r="CN6" s="35" t="s">
        <v>7</v>
      </c>
      <c r="CO6" s="8" t="s">
        <v>5</v>
      </c>
      <c r="CP6" s="8" t="s">
        <v>6</v>
      </c>
      <c r="CQ6" s="8" t="s">
        <v>7</v>
      </c>
      <c r="CR6" s="8" t="s">
        <v>5</v>
      </c>
      <c r="CS6" s="8" t="s">
        <v>6</v>
      </c>
      <c r="CT6" s="8" t="s">
        <v>7</v>
      </c>
      <c r="CU6" s="8" t="s">
        <v>5</v>
      </c>
      <c r="CV6" s="8" t="s">
        <v>6</v>
      </c>
      <c r="CW6" s="8" t="s">
        <v>7</v>
      </c>
      <c r="CX6" s="8" t="s">
        <v>5</v>
      </c>
      <c r="CY6" s="8" t="s">
        <v>6</v>
      </c>
      <c r="CZ6" s="8" t="s">
        <v>7</v>
      </c>
      <c r="DA6" s="35" t="s">
        <v>5</v>
      </c>
      <c r="DB6" s="35" t="s">
        <v>6</v>
      </c>
      <c r="DC6" s="35" t="s">
        <v>7</v>
      </c>
      <c r="DD6" s="8" t="s">
        <v>5</v>
      </c>
      <c r="DE6" s="8" t="s">
        <v>6</v>
      </c>
      <c r="DF6" s="8" t="s">
        <v>7</v>
      </c>
      <c r="DG6" s="8" t="s">
        <v>5</v>
      </c>
      <c r="DH6" s="8" t="s">
        <v>6</v>
      </c>
      <c r="DI6" s="8" t="s">
        <v>7</v>
      </c>
      <c r="DJ6" s="8" t="s">
        <v>5</v>
      </c>
      <c r="DK6" s="8" t="s">
        <v>6</v>
      </c>
      <c r="DL6" s="8" t="s">
        <v>7</v>
      </c>
      <c r="DM6" s="8" t="s">
        <v>5</v>
      </c>
      <c r="DN6" s="8" t="s">
        <v>6</v>
      </c>
      <c r="DO6" s="8" t="s">
        <v>7</v>
      </c>
      <c r="DP6" s="35" t="s">
        <v>5</v>
      </c>
      <c r="DQ6" s="35" t="s">
        <v>6</v>
      </c>
      <c r="DR6" s="35" t="s">
        <v>7</v>
      </c>
      <c r="DS6" s="8" t="s">
        <v>5</v>
      </c>
      <c r="DT6" s="8" t="s">
        <v>6</v>
      </c>
      <c r="DU6" s="8" t="s">
        <v>7</v>
      </c>
      <c r="DV6" s="8" t="s">
        <v>5</v>
      </c>
      <c r="DW6" s="8" t="s">
        <v>6</v>
      </c>
      <c r="DX6" s="8" t="s">
        <v>7</v>
      </c>
      <c r="DY6" s="8" t="s">
        <v>5</v>
      </c>
      <c r="DZ6" s="8" t="s">
        <v>6</v>
      </c>
      <c r="EA6" s="8" t="s">
        <v>7</v>
      </c>
      <c r="EB6" s="8" t="s">
        <v>5</v>
      </c>
      <c r="EC6" s="8" t="s">
        <v>6</v>
      </c>
      <c r="ED6" s="8" t="s">
        <v>7</v>
      </c>
      <c r="EE6" s="8" t="s">
        <v>5</v>
      </c>
      <c r="EF6" s="8" t="s">
        <v>6</v>
      </c>
      <c r="EG6" s="8" t="s">
        <v>7</v>
      </c>
      <c r="EH6" s="8" t="s">
        <v>5</v>
      </c>
      <c r="EI6" s="8" t="s">
        <v>6</v>
      </c>
      <c r="EJ6" s="8" t="s">
        <v>7</v>
      </c>
      <c r="EK6" s="8" t="s">
        <v>5</v>
      </c>
      <c r="EL6" s="8" t="s">
        <v>6</v>
      </c>
      <c r="EM6" s="8" t="s">
        <v>7</v>
      </c>
      <c r="EN6" s="8" t="s">
        <v>5</v>
      </c>
      <c r="EO6" s="8" t="s">
        <v>6</v>
      </c>
      <c r="EP6" s="8" t="s">
        <v>7</v>
      </c>
      <c r="EQ6" s="8" t="s">
        <v>5</v>
      </c>
      <c r="ER6" s="8" t="s">
        <v>6</v>
      </c>
      <c r="ES6" s="8" t="s">
        <v>7</v>
      </c>
      <c r="ET6" s="8" t="s">
        <v>5</v>
      </c>
      <c r="EU6" s="8" t="s">
        <v>6</v>
      </c>
      <c r="EV6" s="8" t="s">
        <v>7</v>
      </c>
      <c r="EW6" s="8" t="s">
        <v>5</v>
      </c>
      <c r="EX6" s="8" t="s">
        <v>6</v>
      </c>
      <c r="EY6" s="8" t="s">
        <v>7</v>
      </c>
      <c r="EZ6" s="8" t="s">
        <v>5</v>
      </c>
      <c r="FA6" s="8" t="s">
        <v>6</v>
      </c>
      <c r="FB6" s="8" t="s">
        <v>7</v>
      </c>
      <c r="FC6" s="8" t="s">
        <v>5</v>
      </c>
      <c r="FD6" s="8" t="s">
        <v>6</v>
      </c>
      <c r="FE6" s="8" t="s">
        <v>7</v>
      </c>
      <c r="FF6" s="8" t="s">
        <v>5</v>
      </c>
      <c r="FG6" s="8" t="s">
        <v>6</v>
      </c>
      <c r="FH6" s="8" t="s">
        <v>7</v>
      </c>
      <c r="FI6" s="8" t="s">
        <v>5</v>
      </c>
      <c r="FJ6" s="8" t="s">
        <v>6</v>
      </c>
      <c r="FK6" s="8" t="s">
        <v>7</v>
      </c>
      <c r="FL6" s="8" t="s">
        <v>5</v>
      </c>
      <c r="FM6" s="8" t="s">
        <v>6</v>
      </c>
      <c r="FN6" s="8" t="s">
        <v>7</v>
      </c>
      <c r="FO6" s="8" t="s">
        <v>5</v>
      </c>
      <c r="FP6" s="8" t="s">
        <v>6</v>
      </c>
      <c r="FQ6" s="8" t="s">
        <v>7</v>
      </c>
      <c r="FR6" s="8" t="s">
        <v>5</v>
      </c>
      <c r="FS6" s="8" t="s">
        <v>6</v>
      </c>
      <c r="FT6" s="8" t="s">
        <v>7</v>
      </c>
      <c r="FU6" s="8" t="s">
        <v>5</v>
      </c>
      <c r="FV6" s="8" t="s">
        <v>6</v>
      </c>
      <c r="FW6" s="8" t="s">
        <v>7</v>
      </c>
      <c r="FX6" s="8" t="s">
        <v>5</v>
      </c>
      <c r="FY6" s="8" t="s">
        <v>6</v>
      </c>
      <c r="FZ6" s="8" t="s">
        <v>7</v>
      </c>
    </row>
    <row r="7" spans="1:182" s="10" customFormat="1" ht="12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36">
        <v>15</v>
      </c>
      <c r="P7" s="36">
        <v>16</v>
      </c>
      <c r="Q7" s="36">
        <v>17</v>
      </c>
      <c r="R7" s="9">
        <v>3</v>
      </c>
      <c r="S7" s="9">
        <v>4</v>
      </c>
      <c r="T7" s="9">
        <v>5</v>
      </c>
      <c r="U7" s="9">
        <v>6</v>
      </c>
      <c r="V7" s="9">
        <v>7</v>
      </c>
      <c r="W7" s="9">
        <v>8</v>
      </c>
      <c r="X7" s="9">
        <v>9</v>
      </c>
      <c r="Y7" s="9">
        <v>10</v>
      </c>
      <c r="Z7" s="9">
        <v>11</v>
      </c>
      <c r="AA7" s="9">
        <v>12</v>
      </c>
      <c r="AB7" s="9">
        <v>13</v>
      </c>
      <c r="AC7" s="9">
        <v>14</v>
      </c>
      <c r="AD7" s="36">
        <v>15</v>
      </c>
      <c r="AE7" s="36">
        <v>16</v>
      </c>
      <c r="AF7" s="36">
        <v>17</v>
      </c>
      <c r="AG7" s="9">
        <v>3</v>
      </c>
      <c r="AH7" s="9">
        <v>4</v>
      </c>
      <c r="AI7" s="9">
        <v>5</v>
      </c>
      <c r="AJ7" s="9">
        <v>6</v>
      </c>
      <c r="AK7" s="9">
        <v>7</v>
      </c>
      <c r="AL7" s="9">
        <v>8</v>
      </c>
      <c r="AM7" s="9">
        <v>9</v>
      </c>
      <c r="AN7" s="9">
        <v>10</v>
      </c>
      <c r="AO7" s="9">
        <v>11</v>
      </c>
      <c r="AP7" s="9">
        <v>12</v>
      </c>
      <c r="AQ7" s="9">
        <v>13</v>
      </c>
      <c r="AR7" s="9">
        <v>14</v>
      </c>
      <c r="AS7" s="36">
        <v>15</v>
      </c>
      <c r="AT7" s="36">
        <v>16</v>
      </c>
      <c r="AU7" s="36">
        <v>17</v>
      </c>
      <c r="AV7" s="9">
        <v>3</v>
      </c>
      <c r="AW7" s="9">
        <v>4</v>
      </c>
      <c r="AX7" s="9">
        <v>5</v>
      </c>
      <c r="AY7" s="9">
        <v>6</v>
      </c>
      <c r="AZ7" s="9">
        <v>7</v>
      </c>
      <c r="BA7" s="9">
        <v>8</v>
      </c>
      <c r="BB7" s="9">
        <v>9</v>
      </c>
      <c r="BC7" s="9">
        <v>10</v>
      </c>
      <c r="BD7" s="9">
        <v>11</v>
      </c>
      <c r="BE7" s="9">
        <v>12</v>
      </c>
      <c r="BF7" s="9">
        <v>13</v>
      </c>
      <c r="BG7" s="9">
        <v>14</v>
      </c>
      <c r="BH7" s="36">
        <v>15</v>
      </c>
      <c r="BI7" s="36">
        <v>16</v>
      </c>
      <c r="BJ7" s="36">
        <v>17</v>
      </c>
      <c r="BK7" s="9">
        <v>3</v>
      </c>
      <c r="BL7" s="9">
        <v>4</v>
      </c>
      <c r="BM7" s="9">
        <v>5</v>
      </c>
      <c r="BN7" s="9">
        <v>6</v>
      </c>
      <c r="BO7" s="9">
        <v>7</v>
      </c>
      <c r="BP7" s="9">
        <v>8</v>
      </c>
      <c r="BQ7" s="9">
        <v>9</v>
      </c>
      <c r="BR7" s="9">
        <v>10</v>
      </c>
      <c r="BS7" s="9">
        <v>11</v>
      </c>
      <c r="BT7" s="9">
        <v>12</v>
      </c>
      <c r="BU7" s="9">
        <v>13</v>
      </c>
      <c r="BV7" s="9">
        <v>14</v>
      </c>
      <c r="BW7" s="36">
        <v>15</v>
      </c>
      <c r="BX7" s="36">
        <v>16</v>
      </c>
      <c r="BY7" s="36">
        <v>17</v>
      </c>
      <c r="BZ7" s="9">
        <v>3</v>
      </c>
      <c r="CA7" s="9">
        <v>4</v>
      </c>
      <c r="CB7" s="9">
        <v>5</v>
      </c>
      <c r="CC7" s="9">
        <v>6</v>
      </c>
      <c r="CD7" s="9">
        <v>7</v>
      </c>
      <c r="CE7" s="9">
        <v>8</v>
      </c>
      <c r="CF7" s="9">
        <v>9</v>
      </c>
      <c r="CG7" s="9">
        <v>10</v>
      </c>
      <c r="CH7" s="9">
        <v>11</v>
      </c>
      <c r="CI7" s="9">
        <v>12</v>
      </c>
      <c r="CJ7" s="9">
        <v>13</v>
      </c>
      <c r="CK7" s="9">
        <v>14</v>
      </c>
      <c r="CL7" s="36">
        <v>15</v>
      </c>
      <c r="CM7" s="36">
        <v>16</v>
      </c>
      <c r="CN7" s="36">
        <v>17</v>
      </c>
      <c r="CO7" s="9">
        <v>3</v>
      </c>
      <c r="CP7" s="9">
        <v>4</v>
      </c>
      <c r="CQ7" s="9">
        <v>5</v>
      </c>
      <c r="CR7" s="9">
        <v>6</v>
      </c>
      <c r="CS7" s="9">
        <v>7</v>
      </c>
      <c r="CT7" s="9">
        <v>8</v>
      </c>
      <c r="CU7" s="9">
        <v>9</v>
      </c>
      <c r="CV7" s="9">
        <v>10</v>
      </c>
      <c r="CW7" s="9">
        <v>11</v>
      </c>
      <c r="CX7" s="9">
        <v>12</v>
      </c>
      <c r="CY7" s="9">
        <v>13</v>
      </c>
      <c r="CZ7" s="9">
        <v>14</v>
      </c>
      <c r="DA7" s="36">
        <v>15</v>
      </c>
      <c r="DB7" s="36">
        <v>16</v>
      </c>
      <c r="DC7" s="36">
        <v>17</v>
      </c>
      <c r="DD7" s="9">
        <v>3</v>
      </c>
      <c r="DE7" s="9">
        <v>4</v>
      </c>
      <c r="DF7" s="9">
        <v>5</v>
      </c>
      <c r="DG7" s="9">
        <v>6</v>
      </c>
      <c r="DH7" s="9">
        <v>7</v>
      </c>
      <c r="DI7" s="9">
        <v>8</v>
      </c>
      <c r="DJ7" s="9">
        <v>9</v>
      </c>
      <c r="DK7" s="9">
        <v>10</v>
      </c>
      <c r="DL7" s="9">
        <v>11</v>
      </c>
      <c r="DM7" s="9">
        <v>12</v>
      </c>
      <c r="DN7" s="9">
        <v>13</v>
      </c>
      <c r="DO7" s="9">
        <v>14</v>
      </c>
      <c r="DP7" s="36">
        <v>15</v>
      </c>
      <c r="DQ7" s="36">
        <v>16</v>
      </c>
      <c r="DR7" s="36">
        <v>17</v>
      </c>
      <c r="DS7" s="9">
        <v>3</v>
      </c>
      <c r="DT7" s="9">
        <v>4</v>
      </c>
      <c r="DU7" s="9">
        <v>5</v>
      </c>
      <c r="DV7" s="9">
        <v>6</v>
      </c>
      <c r="DW7" s="9">
        <v>7</v>
      </c>
      <c r="DX7" s="9">
        <v>8</v>
      </c>
      <c r="DY7" s="9">
        <v>9</v>
      </c>
      <c r="DZ7" s="9">
        <v>10</v>
      </c>
      <c r="EA7" s="9">
        <v>11</v>
      </c>
      <c r="EB7" s="9">
        <v>12</v>
      </c>
      <c r="EC7" s="9">
        <v>13</v>
      </c>
      <c r="ED7" s="9">
        <v>14</v>
      </c>
      <c r="EE7" s="9">
        <v>15</v>
      </c>
      <c r="EF7" s="9">
        <v>16</v>
      </c>
      <c r="EG7" s="9">
        <v>17</v>
      </c>
      <c r="EH7" s="17">
        <v>3</v>
      </c>
      <c r="EI7" s="17">
        <v>4</v>
      </c>
      <c r="EJ7" s="17">
        <v>5</v>
      </c>
      <c r="EK7" s="17">
        <v>6</v>
      </c>
      <c r="EL7" s="17">
        <v>7</v>
      </c>
      <c r="EM7" s="17">
        <v>8</v>
      </c>
      <c r="EN7" s="17">
        <v>9</v>
      </c>
      <c r="EO7" s="17">
        <v>10</v>
      </c>
      <c r="EP7" s="17">
        <v>11</v>
      </c>
      <c r="EQ7" s="17">
        <v>12</v>
      </c>
      <c r="ER7" s="17">
        <v>13</v>
      </c>
      <c r="ES7" s="17">
        <v>14</v>
      </c>
      <c r="ET7" s="17">
        <v>15</v>
      </c>
      <c r="EU7" s="17">
        <v>16</v>
      </c>
      <c r="EV7" s="17">
        <v>17</v>
      </c>
      <c r="EW7" s="17">
        <v>3</v>
      </c>
      <c r="EX7" s="17">
        <v>4</v>
      </c>
      <c r="EY7" s="17">
        <v>5</v>
      </c>
      <c r="EZ7" s="17">
        <v>6</v>
      </c>
      <c r="FA7" s="17">
        <v>7</v>
      </c>
      <c r="FB7" s="17">
        <v>8</v>
      </c>
      <c r="FC7" s="17">
        <v>9</v>
      </c>
      <c r="FD7" s="17">
        <v>10</v>
      </c>
      <c r="FE7" s="17">
        <v>11</v>
      </c>
      <c r="FF7" s="17">
        <v>12</v>
      </c>
      <c r="FG7" s="17">
        <v>13</v>
      </c>
      <c r="FH7" s="17">
        <v>14</v>
      </c>
      <c r="FI7" s="17">
        <v>15</v>
      </c>
      <c r="FJ7" s="17">
        <v>16</v>
      </c>
      <c r="FK7" s="17">
        <v>17</v>
      </c>
      <c r="FL7" s="17">
        <v>3</v>
      </c>
      <c r="FM7" s="17">
        <v>4</v>
      </c>
      <c r="FN7" s="17">
        <v>5</v>
      </c>
      <c r="FO7" s="17">
        <v>6</v>
      </c>
      <c r="FP7" s="17">
        <v>7</v>
      </c>
      <c r="FQ7" s="17">
        <v>8</v>
      </c>
      <c r="FR7" s="17">
        <v>9</v>
      </c>
      <c r="FS7" s="17">
        <v>10</v>
      </c>
      <c r="FT7" s="17">
        <v>11</v>
      </c>
      <c r="FU7" s="17">
        <v>12</v>
      </c>
      <c r="FV7" s="17">
        <v>13</v>
      </c>
      <c r="FW7" s="17">
        <v>14</v>
      </c>
      <c r="FX7" s="17">
        <v>15</v>
      </c>
      <c r="FY7" s="17">
        <v>16</v>
      </c>
      <c r="FZ7" s="17">
        <v>17</v>
      </c>
    </row>
    <row r="8" spans="1:182" s="102" customFormat="1" ht="15.75" customHeight="1">
      <c r="A8" s="172" t="s">
        <v>9</v>
      </c>
      <c r="B8" s="17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49"/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50"/>
      <c r="ET8" s="150"/>
      <c r="EU8" s="150"/>
      <c r="EV8" s="151"/>
      <c r="EW8" s="149"/>
      <c r="EX8" s="150"/>
      <c r="EY8" s="150"/>
      <c r="EZ8" s="150"/>
      <c r="FA8" s="150"/>
      <c r="FB8" s="150"/>
      <c r="FC8" s="150"/>
      <c r="FD8" s="150"/>
      <c r="FE8" s="150"/>
      <c r="FF8" s="150"/>
      <c r="FG8" s="150"/>
      <c r="FH8" s="150"/>
      <c r="FI8" s="150"/>
      <c r="FJ8" s="150"/>
      <c r="FK8" s="151"/>
      <c r="FL8" s="149"/>
      <c r="FM8" s="150"/>
      <c r="FN8" s="150"/>
      <c r="FO8" s="150"/>
      <c r="FP8" s="150"/>
      <c r="FQ8" s="150"/>
      <c r="FR8" s="150"/>
      <c r="FS8" s="150"/>
      <c r="FT8" s="150"/>
      <c r="FU8" s="150"/>
      <c r="FV8" s="150"/>
      <c r="FW8" s="150"/>
      <c r="FX8" s="150"/>
      <c r="FY8" s="150"/>
      <c r="FZ8" s="151"/>
    </row>
    <row r="9" spans="1:190" ht="28.5">
      <c r="A9" s="3">
        <v>1</v>
      </c>
      <c r="B9" s="92" t="s">
        <v>24</v>
      </c>
      <c r="C9" s="110">
        <v>608434</v>
      </c>
      <c r="D9" s="110">
        <v>416228</v>
      </c>
      <c r="E9" s="125">
        <f>C9+D9</f>
        <v>1024662</v>
      </c>
      <c r="F9" s="110">
        <v>598294</v>
      </c>
      <c r="G9" s="110">
        <v>411967</v>
      </c>
      <c r="H9" s="111">
        <f>F9+G9</f>
        <v>1010261</v>
      </c>
      <c r="I9" s="28">
        <v>3408</v>
      </c>
      <c r="J9" s="28">
        <v>1381</v>
      </c>
      <c r="K9" s="52">
        <f>I9+J9</f>
        <v>4789</v>
      </c>
      <c r="L9" s="110">
        <f>SUM(F9,I9)</f>
        <v>601702</v>
      </c>
      <c r="M9" s="110">
        <f>SUM(G9,J9)</f>
        <v>413348</v>
      </c>
      <c r="N9" s="110">
        <f>SUM(H9,K9)</f>
        <v>1015050</v>
      </c>
      <c r="O9" s="126">
        <f>L9/C9*100</f>
        <v>98.89355295726406</v>
      </c>
      <c r="P9" s="126">
        <f>M9/D9*100</f>
        <v>99.30807153771491</v>
      </c>
      <c r="Q9" s="126">
        <f>N9/E9*100</f>
        <v>99.06193456964346</v>
      </c>
      <c r="R9" s="110">
        <v>17101</v>
      </c>
      <c r="S9" s="110">
        <v>10221</v>
      </c>
      <c r="T9" s="111">
        <f>R9+S9</f>
        <v>27322</v>
      </c>
      <c r="U9" s="110">
        <v>3978</v>
      </c>
      <c r="V9" s="110">
        <v>2043</v>
      </c>
      <c r="W9" s="111">
        <f>U9+V9</f>
        <v>6021</v>
      </c>
      <c r="X9" s="28">
        <v>3196</v>
      </c>
      <c r="Y9" s="28">
        <v>1920</v>
      </c>
      <c r="Z9" s="52">
        <f>X9+Y9</f>
        <v>5116</v>
      </c>
      <c r="AA9" s="110">
        <f>SUM(U9,X9)</f>
        <v>7174</v>
      </c>
      <c r="AB9" s="110">
        <f>SUM(V9,Y9)</f>
        <v>3963</v>
      </c>
      <c r="AC9" s="110">
        <f>SUM(W9,Z9)</f>
        <v>11137</v>
      </c>
      <c r="AD9" s="126">
        <f>IF(R9=0,"",AA9/R9*100)</f>
        <v>41.95076311326823</v>
      </c>
      <c r="AE9" s="126">
        <f>IF(S9=0,"",AB9/S9*100)</f>
        <v>38.77311417669504</v>
      </c>
      <c r="AF9" s="126">
        <f>IF(T9=0,"",AC9/T9*100)</f>
        <v>40.762023277944515</v>
      </c>
      <c r="AG9" s="52">
        <f>C9+R9</f>
        <v>625535</v>
      </c>
      <c r="AH9" s="52">
        <f>D9+S9</f>
        <v>426449</v>
      </c>
      <c r="AI9" s="52">
        <f>AG9+AH9</f>
        <v>1051984</v>
      </c>
      <c r="AJ9" s="52">
        <f>F9+U9</f>
        <v>602272</v>
      </c>
      <c r="AK9" s="52">
        <f>G9+V9</f>
        <v>414010</v>
      </c>
      <c r="AL9" s="52">
        <f>AJ9+AK9</f>
        <v>1016282</v>
      </c>
      <c r="AM9" s="52">
        <f>I9+X9</f>
        <v>6604</v>
      </c>
      <c r="AN9" s="52">
        <f>J9+Y9</f>
        <v>3301</v>
      </c>
      <c r="AO9" s="52">
        <f>AM9+AN9</f>
        <v>9905</v>
      </c>
      <c r="AP9" s="110">
        <f>SUM(AJ9,AM9)</f>
        <v>608876</v>
      </c>
      <c r="AQ9" s="110">
        <f>SUM(AK9,AN9)</f>
        <v>417311</v>
      </c>
      <c r="AR9" s="110">
        <f>SUM(AL9,AO9)</f>
        <v>1026187</v>
      </c>
      <c r="AS9" s="126">
        <f>IF(AG9=0,"",AP9/AG9*100)</f>
        <v>97.33683966524654</v>
      </c>
      <c r="AT9" s="126">
        <f>IF(AH9=0,"",AQ9/AH9*100)</f>
        <v>97.85718808110701</v>
      </c>
      <c r="AU9" s="126">
        <f>IF(AI9=0,"",AR9/AI9*100)</f>
        <v>97.54777639203638</v>
      </c>
      <c r="AV9" s="28">
        <v>44343</v>
      </c>
      <c r="AW9" s="28">
        <v>32683</v>
      </c>
      <c r="AX9" s="52">
        <f>AV9+AW9</f>
        <v>77026</v>
      </c>
      <c r="AY9" s="28">
        <v>43715</v>
      </c>
      <c r="AZ9" s="28">
        <v>32352</v>
      </c>
      <c r="BA9" s="52">
        <f>AY9+AZ9</f>
        <v>76067</v>
      </c>
      <c r="BB9" s="28">
        <v>204</v>
      </c>
      <c r="BC9" s="28">
        <v>87</v>
      </c>
      <c r="BD9" s="52">
        <f>BB9+BC9</f>
        <v>291</v>
      </c>
      <c r="BE9" s="110">
        <f>SUM(AY9,BB9)</f>
        <v>43919</v>
      </c>
      <c r="BF9" s="110">
        <f>SUM(AZ9,BC9)</f>
        <v>32439</v>
      </c>
      <c r="BG9" s="110">
        <f>SUM(BA9,BD9)</f>
        <v>76358</v>
      </c>
      <c r="BH9" s="126">
        <f>IF(AV9=0,"",BE9/AV9*100)</f>
        <v>99.04381751347451</v>
      </c>
      <c r="BI9" s="126">
        <f>IF(AW9=0,"",BF9/AW9*100)</f>
        <v>99.25343450723618</v>
      </c>
      <c r="BJ9" s="126">
        <f>IF(AX9=0,"",BG9/AX9*100)</f>
        <v>99.13276036662944</v>
      </c>
      <c r="BK9" s="28">
        <v>1398</v>
      </c>
      <c r="BL9" s="28">
        <v>945</v>
      </c>
      <c r="BM9" s="52">
        <f>BK9+BL9</f>
        <v>2343</v>
      </c>
      <c r="BN9" s="28">
        <v>247</v>
      </c>
      <c r="BO9" s="28">
        <v>178</v>
      </c>
      <c r="BP9" s="52">
        <f>BN9+BO9</f>
        <v>425</v>
      </c>
      <c r="BQ9" s="28">
        <v>244</v>
      </c>
      <c r="BR9" s="28">
        <v>145</v>
      </c>
      <c r="BS9" s="52">
        <f>BQ9+BR9</f>
        <v>389</v>
      </c>
      <c r="BT9" s="110">
        <f>SUM(BN9,BQ9)</f>
        <v>491</v>
      </c>
      <c r="BU9" s="110">
        <f>SUM(BO9,BR9)</f>
        <v>323</v>
      </c>
      <c r="BV9" s="110">
        <f>SUM(BP9,BS9)</f>
        <v>814</v>
      </c>
      <c r="BW9" s="126">
        <f>IF(BK9=0,"",BT9/BK9*100)</f>
        <v>35.12160228898426</v>
      </c>
      <c r="BX9" s="126">
        <f>IF(BL9=0,"",BU9/BL9*100)</f>
        <v>34.179894179894184</v>
      </c>
      <c r="BY9" s="126">
        <f>IF(BM9=0,"",BV9/BM9*100)</f>
        <v>34.74178403755869</v>
      </c>
      <c r="BZ9" s="52">
        <f>AV9+BK9</f>
        <v>45741</v>
      </c>
      <c r="CA9" s="52">
        <f>AW9+BL9</f>
        <v>33628</v>
      </c>
      <c r="CB9" s="52">
        <f>BZ9+CA9</f>
        <v>79369</v>
      </c>
      <c r="CC9" s="52">
        <f>AY9+BN9</f>
        <v>43962</v>
      </c>
      <c r="CD9" s="52">
        <f>AZ9+BO9</f>
        <v>32530</v>
      </c>
      <c r="CE9" s="52">
        <f>CC9+CD9</f>
        <v>76492</v>
      </c>
      <c r="CF9" s="52">
        <f>BB9+BQ9</f>
        <v>448</v>
      </c>
      <c r="CG9" s="52">
        <f>BC9+BR9</f>
        <v>232</v>
      </c>
      <c r="CH9" s="52">
        <f>CF9+CG9</f>
        <v>680</v>
      </c>
      <c r="CI9" s="110">
        <f>SUM(CC9,CF9)</f>
        <v>44410</v>
      </c>
      <c r="CJ9" s="110">
        <f>SUM(CD9,CG9)</f>
        <v>32762</v>
      </c>
      <c r="CK9" s="110">
        <f>SUM(CE9,CH9)</f>
        <v>77172</v>
      </c>
      <c r="CL9" s="126">
        <f>IF(BZ9=0,"",CI9/BZ9*100)</f>
        <v>97.0901379506351</v>
      </c>
      <c r="CM9" s="126">
        <f>IF(CA9=0,"",CJ9/CA9*100)</f>
        <v>97.42476507672177</v>
      </c>
      <c r="CN9" s="126">
        <f>IF(CB9=0,"",CK9/CB9*100)</f>
        <v>97.23191674331288</v>
      </c>
      <c r="CO9" s="28">
        <v>19887</v>
      </c>
      <c r="CP9" s="28">
        <v>15312</v>
      </c>
      <c r="CQ9" s="52">
        <f>CO9+CP9</f>
        <v>35199</v>
      </c>
      <c r="CR9" s="28">
        <v>18697</v>
      </c>
      <c r="CS9" s="28">
        <v>14473</v>
      </c>
      <c r="CT9" s="52">
        <f>CR9+CS9</f>
        <v>33170</v>
      </c>
      <c r="CU9" s="28">
        <v>415</v>
      </c>
      <c r="CV9" s="28">
        <v>346</v>
      </c>
      <c r="CW9" s="52">
        <f>CU9+CV9</f>
        <v>761</v>
      </c>
      <c r="CX9" s="110">
        <f>SUM(CR9,CU9)</f>
        <v>19112</v>
      </c>
      <c r="CY9" s="110">
        <f>SUM(CS9,CV9)</f>
        <v>14819</v>
      </c>
      <c r="CZ9" s="110">
        <f>SUM(CT9,CW9)</f>
        <v>33931</v>
      </c>
      <c r="DA9" s="126">
        <f>IF(CO9=0,"",CX9/CO9*100)</f>
        <v>96.10298184743803</v>
      </c>
      <c r="DB9" s="126">
        <f>IF(CP9=0,"",CY9/CP9*100)</f>
        <v>96.78030303030303</v>
      </c>
      <c r="DC9" s="126">
        <f>IF(CQ9=0,"",CZ9/CQ9*100)</f>
        <v>96.3976249325265</v>
      </c>
      <c r="DD9" s="28">
        <v>1966</v>
      </c>
      <c r="DE9" s="28">
        <v>1862</v>
      </c>
      <c r="DF9" s="52">
        <f>DD9+DE9</f>
        <v>3828</v>
      </c>
      <c r="DG9" s="28">
        <v>446</v>
      </c>
      <c r="DH9" s="28">
        <v>374</v>
      </c>
      <c r="DI9" s="52">
        <f>DG9+DH9</f>
        <v>820</v>
      </c>
      <c r="DJ9" s="28">
        <v>561</v>
      </c>
      <c r="DK9" s="28">
        <v>588</v>
      </c>
      <c r="DL9" s="52">
        <f>DJ9+DK9</f>
        <v>1149</v>
      </c>
      <c r="DM9" s="110">
        <f>SUM(DG9,DJ9)</f>
        <v>1007</v>
      </c>
      <c r="DN9" s="110">
        <f>SUM(DH9,DK9)</f>
        <v>962</v>
      </c>
      <c r="DO9" s="110">
        <f>SUM(DI9,DL9)</f>
        <v>1969</v>
      </c>
      <c r="DP9" s="126">
        <f>IF(DD9=0,"",DM9/DD9*100)</f>
        <v>51.2207527975585</v>
      </c>
      <c r="DQ9" s="126">
        <f>IF(DE9=0,"",DN9/DE9*100)</f>
        <v>51.66487647690655</v>
      </c>
      <c r="DR9" s="126">
        <f>IF(DF9=0,"",DO9/DF9*100)</f>
        <v>51.43678160919541</v>
      </c>
      <c r="DS9" s="52">
        <f>CO9+DD9</f>
        <v>21853</v>
      </c>
      <c r="DT9" s="52">
        <f>CP9+DE9</f>
        <v>17174</v>
      </c>
      <c r="DU9" s="52">
        <f>DS9+DT9</f>
        <v>39027</v>
      </c>
      <c r="DV9" s="52">
        <f>CR9+DG9</f>
        <v>19143</v>
      </c>
      <c r="DW9" s="52">
        <f>CS9+DH9</f>
        <v>14847</v>
      </c>
      <c r="DX9" s="52">
        <f>DV9+DW9</f>
        <v>33990</v>
      </c>
      <c r="DY9" s="52">
        <f>CU9+DJ9</f>
        <v>976</v>
      </c>
      <c r="DZ9" s="52">
        <f>CV9+DK9</f>
        <v>934</v>
      </c>
      <c r="EA9" s="52">
        <f>DY9+DZ9</f>
        <v>1910</v>
      </c>
      <c r="EB9" s="110">
        <f>SUM(DV9,DY9)</f>
        <v>20119</v>
      </c>
      <c r="EC9" s="110">
        <f>SUM(DW9,DZ9)</f>
        <v>15781</v>
      </c>
      <c r="ED9" s="110">
        <f>SUM(DX9,EA9)</f>
        <v>35900</v>
      </c>
      <c r="EE9" s="126">
        <f>IF(DS9=0,"",EB9/DS9*100)</f>
        <v>92.0651626778932</v>
      </c>
      <c r="EF9" s="126">
        <f>IF(DT9=0,"",EC9/DT9*100)</f>
        <v>91.88890182834517</v>
      </c>
      <c r="EG9" s="126">
        <f>IF(DU9=0,"",ED9/DU9*100)</f>
        <v>91.98759832936172</v>
      </c>
      <c r="EH9" s="111">
        <f>AP9</f>
        <v>608876</v>
      </c>
      <c r="EI9" s="111">
        <f>AQ9</f>
        <v>417311</v>
      </c>
      <c r="EJ9" s="111">
        <f>AR9</f>
        <v>1026187</v>
      </c>
      <c r="EK9" s="53"/>
      <c r="EL9" s="53"/>
      <c r="EM9" s="53"/>
      <c r="EN9" s="53"/>
      <c r="EO9" s="53"/>
      <c r="EP9" s="53"/>
      <c r="EQ9" s="72"/>
      <c r="ER9" s="72"/>
      <c r="ES9" s="72"/>
      <c r="ET9" s="72"/>
      <c r="EU9" s="72"/>
      <c r="EV9" s="72"/>
      <c r="EW9" s="52">
        <f>CI9</f>
        <v>44410</v>
      </c>
      <c r="EX9" s="52">
        <f>CJ9</f>
        <v>32762</v>
      </c>
      <c r="EY9" s="52">
        <f>CK9</f>
        <v>77172</v>
      </c>
      <c r="EZ9" s="53"/>
      <c r="FA9" s="53"/>
      <c r="FB9" s="53"/>
      <c r="FC9" s="53"/>
      <c r="FD9" s="53"/>
      <c r="FE9" s="53"/>
      <c r="FF9" s="72"/>
      <c r="FG9" s="72"/>
      <c r="FH9" s="72"/>
      <c r="FI9" s="72"/>
      <c r="FJ9" s="72"/>
      <c r="FK9" s="72"/>
      <c r="FL9" s="52">
        <f>EB9</f>
        <v>20119</v>
      </c>
      <c r="FM9" s="52">
        <f>EC9</f>
        <v>15781</v>
      </c>
      <c r="FN9" s="52">
        <f>ED9</f>
        <v>35900</v>
      </c>
      <c r="FO9" s="53"/>
      <c r="FP9" s="53"/>
      <c r="FQ9" s="53"/>
      <c r="FR9" s="53"/>
      <c r="FS9" s="53"/>
      <c r="FT9" s="53"/>
      <c r="FU9" s="72"/>
      <c r="FV9" s="72"/>
      <c r="FW9" s="72"/>
      <c r="FX9" s="72"/>
      <c r="FY9" s="72"/>
      <c r="FZ9" s="72"/>
      <c r="GA9" s="4" t="s">
        <v>41</v>
      </c>
      <c r="GB9" s="4" t="s">
        <v>41</v>
      </c>
      <c r="GC9" s="4" t="s">
        <v>41</v>
      </c>
      <c r="GD9" s="4" t="s">
        <v>41</v>
      </c>
      <c r="GE9" s="4" t="s">
        <v>41</v>
      </c>
      <c r="GF9" s="4" t="s">
        <v>41</v>
      </c>
      <c r="GG9" s="4" t="s">
        <v>41</v>
      </c>
      <c r="GH9" s="4" t="s">
        <v>41</v>
      </c>
    </row>
    <row r="10" spans="1:190" ht="28.5">
      <c r="A10" s="3">
        <v>2</v>
      </c>
      <c r="B10" s="92" t="s">
        <v>25</v>
      </c>
      <c r="C10" s="28">
        <v>68155</v>
      </c>
      <c r="D10" s="28">
        <v>53822</v>
      </c>
      <c r="E10" s="70">
        <v>121977</v>
      </c>
      <c r="F10" s="28">
        <v>67003</v>
      </c>
      <c r="G10" s="28">
        <v>53401</v>
      </c>
      <c r="H10" s="52">
        <v>120404</v>
      </c>
      <c r="I10" s="73"/>
      <c r="J10" s="73"/>
      <c r="K10" s="49">
        <v>0</v>
      </c>
      <c r="L10" s="28">
        <v>67003</v>
      </c>
      <c r="M10" s="28">
        <v>53401</v>
      </c>
      <c r="N10" s="28">
        <v>120404</v>
      </c>
      <c r="O10" s="71">
        <v>98.30973516249725</v>
      </c>
      <c r="P10" s="71">
        <v>99.21779198097433</v>
      </c>
      <c r="Q10" s="71">
        <v>98.7104126187724</v>
      </c>
      <c r="R10" s="28">
        <v>237</v>
      </c>
      <c r="S10" s="28">
        <v>135</v>
      </c>
      <c r="T10" s="52">
        <v>372</v>
      </c>
      <c r="U10" s="28">
        <v>156</v>
      </c>
      <c r="V10" s="28">
        <v>98</v>
      </c>
      <c r="W10" s="52">
        <v>254</v>
      </c>
      <c r="X10" s="74"/>
      <c r="Y10" s="75"/>
      <c r="Z10" s="53">
        <v>0</v>
      </c>
      <c r="AA10" s="28">
        <v>156</v>
      </c>
      <c r="AB10" s="28">
        <v>98</v>
      </c>
      <c r="AC10" s="28">
        <v>254</v>
      </c>
      <c r="AD10" s="71">
        <v>65.82278481012658</v>
      </c>
      <c r="AE10" s="71">
        <v>72.5925925925926</v>
      </c>
      <c r="AF10" s="71">
        <v>68.27956989247312</v>
      </c>
      <c r="AG10" s="52">
        <v>68392</v>
      </c>
      <c r="AH10" s="52">
        <v>53957</v>
      </c>
      <c r="AI10" s="52">
        <v>122349</v>
      </c>
      <c r="AJ10" s="52">
        <v>67159</v>
      </c>
      <c r="AK10" s="52">
        <v>53499</v>
      </c>
      <c r="AL10" s="52">
        <v>120658</v>
      </c>
      <c r="AM10" s="53"/>
      <c r="AN10" s="53"/>
      <c r="AO10" s="53"/>
      <c r="AP10" s="28">
        <v>67159</v>
      </c>
      <c r="AQ10" s="28">
        <v>53499</v>
      </c>
      <c r="AR10" s="28">
        <v>120658</v>
      </c>
      <c r="AS10" s="71">
        <v>98.19715756228798</v>
      </c>
      <c r="AT10" s="71">
        <v>99.1511759363938</v>
      </c>
      <c r="AU10" s="71">
        <v>98.6178881723594</v>
      </c>
      <c r="AV10" s="28">
        <v>2285</v>
      </c>
      <c r="AW10" s="28">
        <v>1577</v>
      </c>
      <c r="AX10" s="52">
        <v>3862</v>
      </c>
      <c r="AY10" s="28">
        <v>2222</v>
      </c>
      <c r="AZ10" s="28">
        <v>1563</v>
      </c>
      <c r="BA10" s="52">
        <v>3785</v>
      </c>
      <c r="BB10" s="54"/>
      <c r="BC10" s="54"/>
      <c r="BD10" s="53">
        <v>0</v>
      </c>
      <c r="BE10" s="28">
        <v>2222</v>
      </c>
      <c r="BF10" s="28">
        <v>1563</v>
      </c>
      <c r="BG10" s="28">
        <v>3785</v>
      </c>
      <c r="BH10" s="71">
        <v>97.24288840262581</v>
      </c>
      <c r="BI10" s="71">
        <v>99.11223842739378</v>
      </c>
      <c r="BJ10" s="71">
        <v>98.00621439668565</v>
      </c>
      <c r="BK10" s="28">
        <v>20</v>
      </c>
      <c r="BL10" s="28">
        <v>12</v>
      </c>
      <c r="BM10" s="52">
        <v>32</v>
      </c>
      <c r="BN10" s="28">
        <v>12</v>
      </c>
      <c r="BO10" s="28">
        <v>6</v>
      </c>
      <c r="BP10" s="52">
        <v>18</v>
      </c>
      <c r="BQ10" s="54"/>
      <c r="BR10" s="54"/>
      <c r="BS10" s="53">
        <v>0</v>
      </c>
      <c r="BT10" s="28">
        <v>12</v>
      </c>
      <c r="BU10" s="28">
        <v>6</v>
      </c>
      <c r="BV10" s="28">
        <v>18</v>
      </c>
      <c r="BW10" s="71">
        <v>60</v>
      </c>
      <c r="BX10" s="71">
        <v>50</v>
      </c>
      <c r="BY10" s="71">
        <v>56.25</v>
      </c>
      <c r="BZ10" s="52">
        <v>2305</v>
      </c>
      <c r="CA10" s="52">
        <v>1589</v>
      </c>
      <c r="CB10" s="52">
        <v>3894</v>
      </c>
      <c r="CC10" s="52">
        <v>2234</v>
      </c>
      <c r="CD10" s="52">
        <v>1569</v>
      </c>
      <c r="CE10" s="52">
        <v>3803</v>
      </c>
      <c r="CF10" s="53"/>
      <c r="CG10" s="53"/>
      <c r="CH10" s="53"/>
      <c r="CI10" s="28">
        <v>2234</v>
      </c>
      <c r="CJ10" s="28">
        <v>1569</v>
      </c>
      <c r="CK10" s="28">
        <v>3803</v>
      </c>
      <c r="CL10" s="71">
        <v>96.91973969631236</v>
      </c>
      <c r="CM10" s="71">
        <v>98.74134675896791</v>
      </c>
      <c r="CN10" s="71">
        <v>97.66307139188496</v>
      </c>
      <c r="CO10" s="28">
        <v>2035</v>
      </c>
      <c r="CP10" s="28">
        <v>1805</v>
      </c>
      <c r="CQ10" s="52">
        <v>3840</v>
      </c>
      <c r="CR10" s="28">
        <v>1989</v>
      </c>
      <c r="CS10" s="28">
        <v>1772</v>
      </c>
      <c r="CT10" s="52">
        <v>3761</v>
      </c>
      <c r="CU10" s="54"/>
      <c r="CV10" s="54"/>
      <c r="CW10" s="53">
        <v>0</v>
      </c>
      <c r="CX10" s="28">
        <v>1989</v>
      </c>
      <c r="CY10" s="28">
        <v>1772</v>
      </c>
      <c r="CZ10" s="28">
        <v>3761</v>
      </c>
      <c r="DA10" s="71">
        <v>97.73955773955774</v>
      </c>
      <c r="DB10" s="71">
        <v>98.17174515235457</v>
      </c>
      <c r="DC10" s="71">
        <v>97.94270833333333</v>
      </c>
      <c r="DD10" s="28">
        <v>20</v>
      </c>
      <c r="DE10" s="28">
        <v>8</v>
      </c>
      <c r="DF10" s="52">
        <v>28</v>
      </c>
      <c r="DG10" s="28">
        <v>15</v>
      </c>
      <c r="DH10" s="28">
        <v>6</v>
      </c>
      <c r="DI10" s="52">
        <v>21</v>
      </c>
      <c r="DJ10" s="54"/>
      <c r="DK10" s="54"/>
      <c r="DL10" s="53">
        <v>0</v>
      </c>
      <c r="DM10" s="28">
        <v>15</v>
      </c>
      <c r="DN10" s="28">
        <v>6</v>
      </c>
      <c r="DO10" s="28">
        <v>21</v>
      </c>
      <c r="DP10" s="71">
        <v>75</v>
      </c>
      <c r="DQ10" s="71">
        <v>75</v>
      </c>
      <c r="DR10" s="71">
        <v>75</v>
      </c>
      <c r="DS10" s="52">
        <v>2055</v>
      </c>
      <c r="DT10" s="52">
        <v>1813</v>
      </c>
      <c r="DU10" s="52">
        <v>3868</v>
      </c>
      <c r="DV10" s="52">
        <v>2004</v>
      </c>
      <c r="DW10" s="52">
        <v>1778</v>
      </c>
      <c r="DX10" s="52">
        <v>3782</v>
      </c>
      <c r="DY10" s="53"/>
      <c r="DZ10" s="53"/>
      <c r="EA10" s="53"/>
      <c r="EB10" s="28">
        <v>2004</v>
      </c>
      <c r="EC10" s="28">
        <v>1778</v>
      </c>
      <c r="ED10" s="28">
        <v>3782</v>
      </c>
      <c r="EE10" s="71">
        <v>97.51824817518249</v>
      </c>
      <c r="EF10" s="71">
        <v>98.06949806949807</v>
      </c>
      <c r="EG10" s="71">
        <v>97.77662874870734</v>
      </c>
      <c r="EH10" s="52">
        <v>67159</v>
      </c>
      <c r="EI10" s="52">
        <v>53499</v>
      </c>
      <c r="EJ10" s="52">
        <v>120658</v>
      </c>
      <c r="EK10" s="52">
        <v>39676</v>
      </c>
      <c r="EL10" s="52">
        <v>36191</v>
      </c>
      <c r="EM10" s="52">
        <v>75867</v>
      </c>
      <c r="EN10" s="52">
        <v>20035</v>
      </c>
      <c r="EO10" s="52">
        <v>13569</v>
      </c>
      <c r="EP10" s="52">
        <v>33604</v>
      </c>
      <c r="EQ10" s="71">
        <v>59.07771110350065</v>
      </c>
      <c r="ER10" s="71">
        <v>67.64799342043776</v>
      </c>
      <c r="ES10" s="71">
        <v>62.87772049926238</v>
      </c>
      <c r="ET10" s="71">
        <v>29.83218928215131</v>
      </c>
      <c r="EU10" s="71">
        <v>25.363090898895305</v>
      </c>
      <c r="EV10" s="71">
        <v>27.850619105239605</v>
      </c>
      <c r="EW10" s="52">
        <v>2234</v>
      </c>
      <c r="EX10" s="52">
        <v>1569</v>
      </c>
      <c r="EY10" s="52">
        <v>3803</v>
      </c>
      <c r="EZ10" s="52">
        <v>1024</v>
      </c>
      <c r="FA10" s="52">
        <v>803</v>
      </c>
      <c r="FB10" s="52">
        <v>1827</v>
      </c>
      <c r="FC10" s="52">
        <v>827</v>
      </c>
      <c r="FD10" s="52">
        <v>569</v>
      </c>
      <c r="FE10" s="52">
        <v>1396</v>
      </c>
      <c r="FF10" s="71">
        <v>45.837063563115485</v>
      </c>
      <c r="FG10" s="71">
        <v>51.179094964945826</v>
      </c>
      <c r="FH10" s="71">
        <v>48.041020247173286</v>
      </c>
      <c r="FI10" s="71">
        <v>37.01880035810206</v>
      </c>
      <c r="FJ10" s="71">
        <v>36.26513702995538</v>
      </c>
      <c r="FK10" s="71">
        <v>36.70786221404155</v>
      </c>
      <c r="FL10" s="52">
        <v>2004</v>
      </c>
      <c r="FM10" s="52">
        <v>1778</v>
      </c>
      <c r="FN10" s="52">
        <v>3782</v>
      </c>
      <c r="FO10" s="52">
        <v>659</v>
      </c>
      <c r="FP10" s="52">
        <v>715</v>
      </c>
      <c r="FQ10" s="52">
        <v>1374</v>
      </c>
      <c r="FR10" s="52">
        <v>913</v>
      </c>
      <c r="FS10" s="52">
        <v>767</v>
      </c>
      <c r="FT10" s="52">
        <v>1680</v>
      </c>
      <c r="FU10" s="71">
        <v>32.88423153692615</v>
      </c>
      <c r="FV10" s="71">
        <v>40.21372328458942</v>
      </c>
      <c r="FW10" s="71">
        <v>36.329984135378105</v>
      </c>
      <c r="FX10" s="71">
        <v>45.55888223552894</v>
      </c>
      <c r="FY10" s="71">
        <v>43.138357705286836</v>
      </c>
      <c r="FZ10" s="71">
        <v>44.420941300898996</v>
      </c>
      <c r="GA10" s="4" t="s">
        <v>41</v>
      </c>
      <c r="GB10" s="4" t="s">
        <v>41</v>
      </c>
      <c r="GC10" s="4" t="s">
        <v>41</v>
      </c>
      <c r="GD10" s="4" t="s">
        <v>41</v>
      </c>
      <c r="GE10" s="4" t="s">
        <v>41</v>
      </c>
      <c r="GF10" s="4" t="s">
        <v>41</v>
      </c>
      <c r="GG10" s="4" t="s">
        <v>41</v>
      </c>
      <c r="GH10" s="4" t="s">
        <v>41</v>
      </c>
    </row>
    <row r="11" spans="1:190" s="102" customFormat="1" ht="15.75" customHeight="1">
      <c r="A11" s="172" t="s">
        <v>10</v>
      </c>
      <c r="B11" s="172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98"/>
      <c r="EI11" s="99"/>
      <c r="EJ11" s="99"/>
      <c r="EK11" s="99"/>
      <c r="EL11" s="99"/>
      <c r="EM11" s="100"/>
      <c r="EN11" s="99"/>
      <c r="EO11" s="99"/>
      <c r="EP11" s="100"/>
      <c r="EQ11" s="101"/>
      <c r="ER11" s="101"/>
      <c r="ES11" s="101"/>
      <c r="ET11" s="101"/>
      <c r="EU11" s="101"/>
      <c r="EV11" s="101"/>
      <c r="EW11" s="98"/>
      <c r="EX11" s="99"/>
      <c r="EY11" s="99"/>
      <c r="EZ11" s="99"/>
      <c r="FA11" s="99"/>
      <c r="FB11" s="100"/>
      <c r="FC11" s="99"/>
      <c r="FD11" s="99"/>
      <c r="FE11" s="100"/>
      <c r="FF11" s="101"/>
      <c r="FG11" s="101"/>
      <c r="FH11" s="101"/>
      <c r="FI11" s="101"/>
      <c r="FJ11" s="101"/>
      <c r="FK11" s="101"/>
      <c r="FL11" s="98"/>
      <c r="FM11" s="99"/>
      <c r="FN11" s="99"/>
      <c r="FO11" s="99"/>
      <c r="FP11" s="99"/>
      <c r="FQ11" s="100"/>
      <c r="FR11" s="99"/>
      <c r="FS11" s="99"/>
      <c r="FT11" s="100"/>
      <c r="FU11" s="101"/>
      <c r="FV11" s="101"/>
      <c r="FW11" s="101"/>
      <c r="FX11" s="101"/>
      <c r="FY11" s="101"/>
      <c r="FZ11" s="101"/>
      <c r="GA11" s="102" t="s">
        <v>41</v>
      </c>
      <c r="GB11" s="102" t="s">
        <v>41</v>
      </c>
      <c r="GC11" s="102" t="s">
        <v>41</v>
      </c>
      <c r="GD11" s="102" t="s">
        <v>41</v>
      </c>
      <c r="GE11" s="102" t="s">
        <v>41</v>
      </c>
      <c r="GF11" s="102" t="s">
        <v>41</v>
      </c>
      <c r="GG11" s="102" t="s">
        <v>41</v>
      </c>
      <c r="GH11" s="102" t="s">
        <v>41</v>
      </c>
    </row>
    <row r="12" spans="1:190" ht="28.5">
      <c r="A12" s="3">
        <v>3</v>
      </c>
      <c r="B12" s="92" t="s">
        <v>53</v>
      </c>
      <c r="C12" s="28">
        <v>538112</v>
      </c>
      <c r="D12" s="28">
        <v>511583</v>
      </c>
      <c r="E12" s="70">
        <v>1049695</v>
      </c>
      <c r="F12" s="28">
        <v>445082</v>
      </c>
      <c r="G12" s="28">
        <v>427257</v>
      </c>
      <c r="H12" s="52">
        <v>872339</v>
      </c>
      <c r="I12" s="54"/>
      <c r="J12" s="54"/>
      <c r="K12" s="53">
        <v>0</v>
      </c>
      <c r="L12" s="28">
        <v>445082</v>
      </c>
      <c r="M12" s="28">
        <v>427257</v>
      </c>
      <c r="N12" s="28">
        <v>872339</v>
      </c>
      <c r="O12" s="71">
        <v>82.71177747383445</v>
      </c>
      <c r="P12" s="71">
        <v>83.51665321169781</v>
      </c>
      <c r="Q12" s="71">
        <v>83.10404450816667</v>
      </c>
      <c r="R12" s="28">
        <v>162716</v>
      </c>
      <c r="S12" s="28">
        <v>79657</v>
      </c>
      <c r="T12" s="52">
        <v>242373</v>
      </c>
      <c r="U12" s="28">
        <v>58975</v>
      </c>
      <c r="V12" s="28">
        <v>36829</v>
      </c>
      <c r="W12" s="52">
        <v>95804</v>
      </c>
      <c r="X12" s="55"/>
      <c r="Y12" s="55"/>
      <c r="Z12" s="53"/>
      <c r="AA12" s="28">
        <v>58975</v>
      </c>
      <c r="AB12" s="28">
        <v>36829</v>
      </c>
      <c r="AC12" s="52">
        <v>95804</v>
      </c>
      <c r="AD12" s="71">
        <v>36.24413087834017</v>
      </c>
      <c r="AE12" s="71">
        <v>46.23448033443388</v>
      </c>
      <c r="AF12" s="71">
        <v>39.52750512639609</v>
      </c>
      <c r="AG12" s="52">
        <v>700828</v>
      </c>
      <c r="AH12" s="52">
        <v>591240</v>
      </c>
      <c r="AI12" s="52">
        <v>1292068</v>
      </c>
      <c r="AJ12" s="52">
        <v>504057</v>
      </c>
      <c r="AK12" s="52">
        <v>464086</v>
      </c>
      <c r="AL12" s="52">
        <v>968143</v>
      </c>
      <c r="AM12" s="53"/>
      <c r="AN12" s="53"/>
      <c r="AO12" s="53"/>
      <c r="AP12" s="28">
        <v>504057</v>
      </c>
      <c r="AQ12" s="28">
        <v>464086</v>
      </c>
      <c r="AR12" s="52">
        <v>968143</v>
      </c>
      <c r="AS12" s="71">
        <v>71.92306814225459</v>
      </c>
      <c r="AT12" s="71">
        <v>78.49367431161627</v>
      </c>
      <c r="AU12" s="71">
        <v>74.9297250609101</v>
      </c>
      <c r="AV12" s="28">
        <v>97412</v>
      </c>
      <c r="AW12" s="28">
        <v>94853</v>
      </c>
      <c r="AX12" s="52">
        <v>192265</v>
      </c>
      <c r="AY12" s="28">
        <v>75527</v>
      </c>
      <c r="AZ12" s="28">
        <v>73837</v>
      </c>
      <c r="BA12" s="52">
        <v>149364</v>
      </c>
      <c r="BB12" s="54"/>
      <c r="BC12" s="54"/>
      <c r="BD12" s="53">
        <v>0</v>
      </c>
      <c r="BE12" s="28">
        <v>75527</v>
      </c>
      <c r="BF12" s="28">
        <v>73837</v>
      </c>
      <c r="BG12" s="52">
        <v>149364</v>
      </c>
      <c r="BH12" s="71">
        <v>77.53356875949575</v>
      </c>
      <c r="BI12" s="71">
        <v>77.8436106396213</v>
      </c>
      <c r="BJ12" s="71">
        <v>77.68652640886276</v>
      </c>
      <c r="BK12" s="28">
        <v>97412</v>
      </c>
      <c r="BL12" s="28">
        <v>94853</v>
      </c>
      <c r="BM12" s="52">
        <v>192265</v>
      </c>
      <c r="BN12" s="28">
        <v>75527</v>
      </c>
      <c r="BO12" s="28">
        <v>73837</v>
      </c>
      <c r="BP12" s="52">
        <v>149364</v>
      </c>
      <c r="BQ12" s="54"/>
      <c r="BR12" s="54"/>
      <c r="BS12" s="53">
        <v>0</v>
      </c>
      <c r="BT12" s="28">
        <v>75527</v>
      </c>
      <c r="BU12" s="28">
        <v>73837</v>
      </c>
      <c r="BV12" s="52">
        <v>149364</v>
      </c>
      <c r="BW12" s="71">
        <v>77.53356875949575</v>
      </c>
      <c r="BX12" s="71">
        <v>77.8436106396213</v>
      </c>
      <c r="BY12" s="71">
        <v>77.68652640886276</v>
      </c>
      <c r="BZ12" s="52">
        <v>194824</v>
      </c>
      <c r="CA12" s="52">
        <v>189706</v>
      </c>
      <c r="CB12" s="52">
        <v>384530</v>
      </c>
      <c r="CC12" s="52">
        <v>151054</v>
      </c>
      <c r="CD12" s="52">
        <v>147674</v>
      </c>
      <c r="CE12" s="52">
        <v>298728</v>
      </c>
      <c r="CF12" s="53"/>
      <c r="CG12" s="53"/>
      <c r="CH12" s="53"/>
      <c r="CI12" s="28">
        <v>151054</v>
      </c>
      <c r="CJ12" s="28">
        <v>147674</v>
      </c>
      <c r="CK12" s="52">
        <v>298728</v>
      </c>
      <c r="CL12" s="71">
        <v>77.53356875949575</v>
      </c>
      <c r="CM12" s="71">
        <v>77.8436106396213</v>
      </c>
      <c r="CN12" s="71">
        <v>77.68652640886276</v>
      </c>
      <c r="CO12" s="28">
        <v>36825</v>
      </c>
      <c r="CP12" s="28">
        <v>32151</v>
      </c>
      <c r="CQ12" s="52">
        <v>68976</v>
      </c>
      <c r="CR12" s="28">
        <v>30181</v>
      </c>
      <c r="CS12" s="28">
        <v>25457</v>
      </c>
      <c r="CT12" s="52">
        <v>55638</v>
      </c>
      <c r="CU12" s="55"/>
      <c r="CV12" s="55"/>
      <c r="CW12" s="53">
        <v>0</v>
      </c>
      <c r="CX12" s="28">
        <v>30181</v>
      </c>
      <c r="CY12" s="28">
        <v>25457</v>
      </c>
      <c r="CZ12" s="52">
        <v>55638</v>
      </c>
      <c r="DA12" s="71">
        <v>81.95790902919212</v>
      </c>
      <c r="DB12" s="71">
        <v>79.1794967497123</v>
      </c>
      <c r="DC12" s="71">
        <v>80.66283924843424</v>
      </c>
      <c r="DD12" s="28">
        <v>37993</v>
      </c>
      <c r="DE12" s="28">
        <v>20490</v>
      </c>
      <c r="DF12" s="52">
        <v>58483</v>
      </c>
      <c r="DG12" s="28">
        <v>12479</v>
      </c>
      <c r="DH12" s="28">
        <v>8205</v>
      </c>
      <c r="DI12" s="52">
        <v>20684</v>
      </c>
      <c r="DJ12" s="54"/>
      <c r="DK12" s="54"/>
      <c r="DL12" s="53">
        <v>0</v>
      </c>
      <c r="DM12" s="28">
        <v>12479</v>
      </c>
      <c r="DN12" s="28">
        <v>8205</v>
      </c>
      <c r="DO12" s="52">
        <v>20684</v>
      </c>
      <c r="DP12" s="71">
        <v>32.845524175506014</v>
      </c>
      <c r="DQ12" s="71">
        <v>40.043923865300144</v>
      </c>
      <c r="DR12" s="71">
        <v>35.36754270471761</v>
      </c>
      <c r="DS12" s="52">
        <v>74818</v>
      </c>
      <c r="DT12" s="52">
        <v>52641</v>
      </c>
      <c r="DU12" s="52">
        <v>127459</v>
      </c>
      <c r="DV12" s="52">
        <v>42660</v>
      </c>
      <c r="DW12" s="52">
        <v>33662</v>
      </c>
      <c r="DX12" s="52">
        <v>76322</v>
      </c>
      <c r="DY12" s="53"/>
      <c r="DZ12" s="53"/>
      <c r="EA12" s="53"/>
      <c r="EB12" s="28">
        <v>42660</v>
      </c>
      <c r="EC12" s="28">
        <v>33662</v>
      </c>
      <c r="ED12" s="52">
        <v>76322</v>
      </c>
      <c r="EE12" s="71">
        <v>57.01836456467695</v>
      </c>
      <c r="EF12" s="71">
        <v>63.946353602705116</v>
      </c>
      <c r="EG12" s="71">
        <v>59.879647572945025</v>
      </c>
      <c r="EH12" s="52">
        <v>504057</v>
      </c>
      <c r="EI12" s="52">
        <v>464086</v>
      </c>
      <c r="EJ12" s="52">
        <v>968143</v>
      </c>
      <c r="EK12" s="52">
        <v>153689</v>
      </c>
      <c r="EL12" s="52">
        <v>152279</v>
      </c>
      <c r="EM12" s="52">
        <v>305968</v>
      </c>
      <c r="EN12" s="52">
        <v>291393</v>
      </c>
      <c r="EO12" s="52">
        <v>275038</v>
      </c>
      <c r="EP12" s="52">
        <v>566431</v>
      </c>
      <c r="EQ12" s="71">
        <v>30.49040088720125</v>
      </c>
      <c r="ER12" s="71">
        <v>32.81266834164358</v>
      </c>
      <c r="ES12" s="71">
        <v>31.60359574980142</v>
      </c>
      <c r="ET12" s="71">
        <v>57.80953344562222</v>
      </c>
      <c r="EU12" s="71">
        <v>59.264446675831636</v>
      </c>
      <c r="EV12" s="71">
        <v>58.50695610049342</v>
      </c>
      <c r="EW12" s="52">
        <v>151054</v>
      </c>
      <c r="EX12" s="52">
        <v>147674</v>
      </c>
      <c r="EY12" s="52">
        <v>298728</v>
      </c>
      <c r="EZ12" s="52">
        <v>16928</v>
      </c>
      <c r="FA12" s="52">
        <v>17183</v>
      </c>
      <c r="FB12" s="52">
        <v>34111</v>
      </c>
      <c r="FC12" s="52">
        <v>58599</v>
      </c>
      <c r="FD12" s="52">
        <v>56654</v>
      </c>
      <c r="FE12" s="52">
        <v>115253</v>
      </c>
      <c r="FF12" s="71">
        <v>11.206588372370145</v>
      </c>
      <c r="FG12" s="71">
        <v>11.63576526673619</v>
      </c>
      <c r="FH12" s="71">
        <v>11.418748828365603</v>
      </c>
      <c r="FI12" s="71">
        <v>38.79341162762986</v>
      </c>
      <c r="FJ12" s="71">
        <v>38.364234733263814</v>
      </c>
      <c r="FK12" s="71">
        <v>38.58125117163439</v>
      </c>
      <c r="FL12" s="52">
        <v>42660</v>
      </c>
      <c r="FM12" s="52">
        <v>33662</v>
      </c>
      <c r="FN12" s="52">
        <v>76322</v>
      </c>
      <c r="FO12" s="52">
        <v>7004</v>
      </c>
      <c r="FP12" s="52">
        <v>5194</v>
      </c>
      <c r="FQ12" s="52">
        <v>12198</v>
      </c>
      <c r="FR12" s="52">
        <v>23117</v>
      </c>
      <c r="FS12" s="52">
        <v>20263</v>
      </c>
      <c r="FT12" s="52">
        <v>43380</v>
      </c>
      <c r="FU12" s="71">
        <v>16.418190342240973</v>
      </c>
      <c r="FV12" s="71">
        <v>15.429861564969402</v>
      </c>
      <c r="FW12" s="71">
        <v>15.982285579518356</v>
      </c>
      <c r="FX12" s="71">
        <v>54.18893577121425</v>
      </c>
      <c r="FY12" s="71">
        <v>60.19547263977185</v>
      </c>
      <c r="FZ12" s="71">
        <v>56.83813317261078</v>
      </c>
      <c r="GA12" s="4" t="s">
        <v>41</v>
      </c>
      <c r="GB12" s="4" t="s">
        <v>41</v>
      </c>
      <c r="GC12" s="4" t="s">
        <v>41</v>
      </c>
      <c r="GD12" s="4" t="s">
        <v>41</v>
      </c>
      <c r="GE12" s="4" t="s">
        <v>41</v>
      </c>
      <c r="GF12" s="4" t="s">
        <v>41</v>
      </c>
      <c r="GG12" s="4" t="s">
        <v>41</v>
      </c>
      <c r="GH12" s="4" t="s">
        <v>41</v>
      </c>
    </row>
    <row r="13" spans="1:190" ht="28.5">
      <c r="A13" s="3">
        <v>4</v>
      </c>
      <c r="B13" s="92" t="s">
        <v>54</v>
      </c>
      <c r="C13" s="28">
        <v>139107</v>
      </c>
      <c r="D13" s="28">
        <v>141494</v>
      </c>
      <c r="E13" s="70">
        <v>280601</v>
      </c>
      <c r="F13" s="28">
        <v>102268</v>
      </c>
      <c r="G13" s="28">
        <v>95673</v>
      </c>
      <c r="H13" s="52">
        <v>197941</v>
      </c>
      <c r="I13" s="54"/>
      <c r="J13" s="54"/>
      <c r="K13" s="53">
        <v>0</v>
      </c>
      <c r="L13" s="28">
        <v>102268</v>
      </c>
      <c r="M13" s="28">
        <v>95673</v>
      </c>
      <c r="N13" s="28">
        <v>197941</v>
      </c>
      <c r="O13" s="71">
        <v>73.51750810527147</v>
      </c>
      <c r="P13" s="71">
        <v>67.61629468387352</v>
      </c>
      <c r="Q13" s="71">
        <v>70.54180134782129</v>
      </c>
      <c r="R13" s="28">
        <v>41610</v>
      </c>
      <c r="S13" s="28">
        <v>45027</v>
      </c>
      <c r="T13" s="52">
        <v>86637</v>
      </c>
      <c r="U13" s="28">
        <v>18505</v>
      </c>
      <c r="V13" s="28">
        <v>21564</v>
      </c>
      <c r="W13" s="52">
        <v>40069</v>
      </c>
      <c r="X13" s="56"/>
      <c r="Y13" s="56"/>
      <c r="Z13" s="53"/>
      <c r="AA13" s="28">
        <v>18505</v>
      </c>
      <c r="AB13" s="28">
        <v>21564</v>
      </c>
      <c r="AC13" s="52">
        <v>40069</v>
      </c>
      <c r="AD13" s="71">
        <v>44.472482576303776</v>
      </c>
      <c r="AE13" s="71">
        <v>47.89126524085548</v>
      </c>
      <c r="AF13" s="71">
        <v>46.249293027228546</v>
      </c>
      <c r="AG13" s="52">
        <v>180717</v>
      </c>
      <c r="AH13" s="52">
        <v>186521</v>
      </c>
      <c r="AI13" s="52">
        <v>367238</v>
      </c>
      <c r="AJ13" s="52">
        <v>120773</v>
      </c>
      <c r="AK13" s="52">
        <v>117237</v>
      </c>
      <c r="AL13" s="52">
        <v>238010</v>
      </c>
      <c r="AM13" s="53"/>
      <c r="AN13" s="53"/>
      <c r="AO13" s="53"/>
      <c r="AP13" s="28">
        <v>120773</v>
      </c>
      <c r="AQ13" s="28">
        <v>117237</v>
      </c>
      <c r="AR13" s="52">
        <v>238010</v>
      </c>
      <c r="AS13" s="71">
        <v>66.82990532158016</v>
      </c>
      <c r="AT13" s="71">
        <v>62.854584738447684</v>
      </c>
      <c r="AU13" s="71">
        <v>64.81083112314086</v>
      </c>
      <c r="AV13" s="28">
        <v>12895</v>
      </c>
      <c r="AW13" s="28">
        <v>12708</v>
      </c>
      <c r="AX13" s="52">
        <v>25603</v>
      </c>
      <c r="AY13" s="28">
        <v>9003</v>
      </c>
      <c r="AZ13" s="28">
        <v>7830</v>
      </c>
      <c r="BA13" s="52">
        <v>16833</v>
      </c>
      <c r="BB13" s="54"/>
      <c r="BC13" s="54"/>
      <c r="BD13" s="53">
        <v>0</v>
      </c>
      <c r="BE13" s="28">
        <v>9003</v>
      </c>
      <c r="BF13" s="28">
        <v>7830</v>
      </c>
      <c r="BG13" s="52">
        <v>16833</v>
      </c>
      <c r="BH13" s="71">
        <v>69.81775882124855</v>
      </c>
      <c r="BI13" s="71">
        <v>61.614730878186975</v>
      </c>
      <c r="BJ13" s="71">
        <v>65.74620161699801</v>
      </c>
      <c r="BK13" s="55"/>
      <c r="BL13" s="55"/>
      <c r="BM13" s="53">
        <v>0</v>
      </c>
      <c r="BN13" s="55"/>
      <c r="BO13" s="55"/>
      <c r="BP13" s="53">
        <v>0</v>
      </c>
      <c r="BQ13" s="55"/>
      <c r="BR13" s="55"/>
      <c r="BS13" s="53">
        <v>0</v>
      </c>
      <c r="BT13" s="55"/>
      <c r="BU13" s="55"/>
      <c r="BV13" s="53">
        <v>0</v>
      </c>
      <c r="BW13" s="72" t="s">
        <v>49</v>
      </c>
      <c r="BX13" s="72" t="s">
        <v>49</v>
      </c>
      <c r="BY13" s="72" t="s">
        <v>49</v>
      </c>
      <c r="BZ13" s="52">
        <v>12895</v>
      </c>
      <c r="CA13" s="52">
        <v>12708</v>
      </c>
      <c r="CB13" s="52">
        <v>25603</v>
      </c>
      <c r="CC13" s="52">
        <v>9003</v>
      </c>
      <c r="CD13" s="52">
        <v>7830</v>
      </c>
      <c r="CE13" s="52">
        <v>16833</v>
      </c>
      <c r="CF13" s="53">
        <v>0</v>
      </c>
      <c r="CG13" s="53">
        <v>0</v>
      </c>
      <c r="CH13" s="53">
        <v>0</v>
      </c>
      <c r="CI13" s="52">
        <v>9003</v>
      </c>
      <c r="CJ13" s="52">
        <v>7830</v>
      </c>
      <c r="CK13" s="52">
        <v>16833</v>
      </c>
      <c r="CL13" s="71">
        <v>69.81775882124855</v>
      </c>
      <c r="CM13" s="71">
        <v>61.614730878186975</v>
      </c>
      <c r="CN13" s="71">
        <v>65.74620161699801</v>
      </c>
      <c r="CO13" s="28">
        <v>23054</v>
      </c>
      <c r="CP13" s="28">
        <v>23400</v>
      </c>
      <c r="CQ13" s="52">
        <v>46454</v>
      </c>
      <c r="CR13" s="28">
        <v>15090</v>
      </c>
      <c r="CS13" s="28">
        <v>13542</v>
      </c>
      <c r="CT13" s="52">
        <v>28632</v>
      </c>
      <c r="CU13" s="54"/>
      <c r="CV13" s="54"/>
      <c r="CW13" s="53">
        <v>0</v>
      </c>
      <c r="CX13" s="28">
        <v>15090</v>
      </c>
      <c r="CY13" s="28">
        <v>13542</v>
      </c>
      <c r="CZ13" s="52">
        <v>28632</v>
      </c>
      <c r="DA13" s="71">
        <v>65.45501865186085</v>
      </c>
      <c r="DB13" s="71">
        <v>57.87179487179487</v>
      </c>
      <c r="DC13" s="71">
        <v>61.635165970637615</v>
      </c>
      <c r="DD13" s="55"/>
      <c r="DE13" s="55"/>
      <c r="DF13" s="53">
        <v>0</v>
      </c>
      <c r="DG13" s="55"/>
      <c r="DH13" s="55"/>
      <c r="DI13" s="53">
        <v>0</v>
      </c>
      <c r="DJ13" s="54"/>
      <c r="DK13" s="54"/>
      <c r="DL13" s="53">
        <v>0</v>
      </c>
      <c r="DM13" s="55">
        <v>0</v>
      </c>
      <c r="DN13" s="55">
        <v>0</v>
      </c>
      <c r="DO13" s="53">
        <v>0</v>
      </c>
      <c r="DP13" s="72" t="s">
        <v>49</v>
      </c>
      <c r="DQ13" s="72" t="s">
        <v>49</v>
      </c>
      <c r="DR13" s="72" t="s">
        <v>49</v>
      </c>
      <c r="DS13" s="52">
        <v>23054</v>
      </c>
      <c r="DT13" s="52">
        <v>23400</v>
      </c>
      <c r="DU13" s="52">
        <v>46454</v>
      </c>
      <c r="DV13" s="52">
        <v>15090</v>
      </c>
      <c r="DW13" s="52">
        <v>13542</v>
      </c>
      <c r="DX13" s="52">
        <v>28632</v>
      </c>
      <c r="DY13" s="53"/>
      <c r="DZ13" s="53"/>
      <c r="EA13" s="53"/>
      <c r="EB13" s="28">
        <v>15090</v>
      </c>
      <c r="EC13" s="28">
        <v>13542</v>
      </c>
      <c r="ED13" s="52">
        <v>28632</v>
      </c>
      <c r="EE13" s="71">
        <v>65.45501865186085</v>
      </c>
      <c r="EF13" s="71">
        <v>57.87179487179487</v>
      </c>
      <c r="EG13" s="71">
        <v>61.635165970637615</v>
      </c>
      <c r="EH13" s="52">
        <v>120773</v>
      </c>
      <c r="EI13" s="52">
        <v>117237</v>
      </c>
      <c r="EJ13" s="52">
        <v>238010</v>
      </c>
      <c r="EK13" s="52">
        <v>2596</v>
      </c>
      <c r="EL13" s="52">
        <v>1894</v>
      </c>
      <c r="EM13" s="52">
        <v>4490</v>
      </c>
      <c r="EN13" s="52">
        <v>10731</v>
      </c>
      <c r="EO13" s="52">
        <v>8560</v>
      </c>
      <c r="EP13" s="52">
        <v>19291</v>
      </c>
      <c r="EQ13" s="71">
        <v>2.149487054225696</v>
      </c>
      <c r="ER13" s="71">
        <v>1.6155309330672059</v>
      </c>
      <c r="ES13" s="71">
        <v>1.8864753581782279</v>
      </c>
      <c r="ET13" s="71">
        <v>8.8852640904838</v>
      </c>
      <c r="EU13" s="71">
        <v>7.301449201190751</v>
      </c>
      <c r="EV13" s="71">
        <v>8.10512163354481</v>
      </c>
      <c r="EW13" s="52">
        <v>9003</v>
      </c>
      <c r="EX13" s="52">
        <v>7830</v>
      </c>
      <c r="EY13" s="52">
        <v>16833</v>
      </c>
      <c r="EZ13" s="53"/>
      <c r="FA13" s="53"/>
      <c r="FB13" s="53"/>
      <c r="FC13" s="53"/>
      <c r="FD13" s="53"/>
      <c r="FE13" s="53"/>
      <c r="FF13" s="72"/>
      <c r="FG13" s="72">
        <v>0</v>
      </c>
      <c r="FH13" s="72"/>
      <c r="FI13" s="72"/>
      <c r="FJ13" s="72"/>
      <c r="FK13" s="72"/>
      <c r="FL13" s="52">
        <v>15090</v>
      </c>
      <c r="FM13" s="52">
        <v>13542</v>
      </c>
      <c r="FN13" s="52">
        <v>28632</v>
      </c>
      <c r="FO13" s="53"/>
      <c r="FP13" s="53"/>
      <c r="FQ13" s="53"/>
      <c r="FR13" s="53"/>
      <c r="FS13" s="53"/>
      <c r="FT13" s="53"/>
      <c r="FU13" s="72">
        <v>0</v>
      </c>
      <c r="FV13" s="72">
        <v>0</v>
      </c>
      <c r="FW13" s="72">
        <v>0</v>
      </c>
      <c r="FX13" s="72">
        <v>0</v>
      </c>
      <c r="FY13" s="72">
        <v>0</v>
      </c>
      <c r="FZ13" s="72">
        <v>0</v>
      </c>
      <c r="GA13" s="4" t="s">
        <v>41</v>
      </c>
      <c r="GB13" s="4" t="s">
        <v>41</v>
      </c>
      <c r="GC13" s="4" t="s">
        <v>41</v>
      </c>
      <c r="GD13" s="4" t="s">
        <v>41</v>
      </c>
      <c r="GE13" s="4" t="s">
        <v>41</v>
      </c>
      <c r="GF13" s="4" t="s">
        <v>41</v>
      </c>
      <c r="GG13" s="4" t="s">
        <v>41</v>
      </c>
      <c r="GH13" s="4" t="s">
        <v>41</v>
      </c>
    </row>
    <row r="14" spans="1:190" ht="21" customHeight="1">
      <c r="A14" s="3">
        <v>5</v>
      </c>
      <c r="B14" s="92" t="s">
        <v>55</v>
      </c>
      <c r="C14" s="28">
        <v>2120</v>
      </c>
      <c r="D14" s="28">
        <v>1095</v>
      </c>
      <c r="E14" s="70">
        <v>3215</v>
      </c>
      <c r="F14" s="28">
        <v>1025</v>
      </c>
      <c r="G14" s="28">
        <v>725</v>
      </c>
      <c r="H14" s="52">
        <v>1750</v>
      </c>
      <c r="I14" s="54">
        <v>0</v>
      </c>
      <c r="J14" s="54">
        <v>0</v>
      </c>
      <c r="K14" s="53">
        <v>0</v>
      </c>
      <c r="L14" s="28">
        <v>1025</v>
      </c>
      <c r="M14" s="28">
        <v>725</v>
      </c>
      <c r="N14" s="28">
        <v>1750</v>
      </c>
      <c r="O14" s="71">
        <v>48.34905660377358</v>
      </c>
      <c r="P14" s="71">
        <v>66.21004566210046</v>
      </c>
      <c r="Q14" s="71">
        <v>54.43234836702955</v>
      </c>
      <c r="R14" s="28">
        <v>1283</v>
      </c>
      <c r="S14" s="28">
        <v>1139</v>
      </c>
      <c r="T14" s="52">
        <v>2422</v>
      </c>
      <c r="U14" s="28">
        <v>930</v>
      </c>
      <c r="V14" s="28">
        <v>833</v>
      </c>
      <c r="W14" s="52">
        <v>1763</v>
      </c>
      <c r="X14" s="56">
        <v>0</v>
      </c>
      <c r="Y14" s="56">
        <v>0</v>
      </c>
      <c r="Z14" s="53">
        <v>0</v>
      </c>
      <c r="AA14" s="28">
        <v>930</v>
      </c>
      <c r="AB14" s="28">
        <v>833</v>
      </c>
      <c r="AC14" s="52">
        <v>1763</v>
      </c>
      <c r="AD14" s="71">
        <v>72.48636009353079</v>
      </c>
      <c r="AE14" s="71">
        <v>73.13432835820896</v>
      </c>
      <c r="AF14" s="71">
        <v>72.79108175061933</v>
      </c>
      <c r="AG14" s="52">
        <v>3403</v>
      </c>
      <c r="AH14" s="52">
        <v>2234</v>
      </c>
      <c r="AI14" s="52">
        <v>5637</v>
      </c>
      <c r="AJ14" s="52">
        <v>1955</v>
      </c>
      <c r="AK14" s="52">
        <v>1558</v>
      </c>
      <c r="AL14" s="52">
        <v>3513</v>
      </c>
      <c r="AM14" s="53">
        <v>0</v>
      </c>
      <c r="AN14" s="53">
        <v>0</v>
      </c>
      <c r="AO14" s="53">
        <v>0</v>
      </c>
      <c r="AP14" s="28">
        <v>1955</v>
      </c>
      <c r="AQ14" s="28">
        <v>1558</v>
      </c>
      <c r="AR14" s="52">
        <v>3513</v>
      </c>
      <c r="AS14" s="71">
        <v>57.44930943285337</v>
      </c>
      <c r="AT14" s="71">
        <v>69.74037600716204</v>
      </c>
      <c r="AU14" s="71">
        <v>62.32038318254391</v>
      </c>
      <c r="AV14" s="28">
        <v>642</v>
      </c>
      <c r="AW14" s="28">
        <v>558</v>
      </c>
      <c r="AX14" s="52">
        <v>1200</v>
      </c>
      <c r="AY14" s="28">
        <v>227</v>
      </c>
      <c r="AZ14" s="28">
        <v>210</v>
      </c>
      <c r="BA14" s="52">
        <v>437</v>
      </c>
      <c r="BB14" s="54">
        <v>0</v>
      </c>
      <c r="BC14" s="54">
        <v>0</v>
      </c>
      <c r="BD14" s="53">
        <v>0</v>
      </c>
      <c r="BE14" s="28">
        <v>227</v>
      </c>
      <c r="BF14" s="28">
        <v>210</v>
      </c>
      <c r="BG14" s="52">
        <v>437</v>
      </c>
      <c r="BH14" s="71">
        <v>35.3582554517134</v>
      </c>
      <c r="BI14" s="71">
        <v>37.634408602150536</v>
      </c>
      <c r="BJ14" s="71">
        <v>36.41666666666667</v>
      </c>
      <c r="BK14" s="55"/>
      <c r="BL14" s="55"/>
      <c r="BM14" s="53">
        <v>0</v>
      </c>
      <c r="BN14" s="55"/>
      <c r="BO14" s="55"/>
      <c r="BP14" s="53">
        <v>0</v>
      </c>
      <c r="BQ14" s="55"/>
      <c r="BR14" s="55"/>
      <c r="BS14" s="53">
        <v>0</v>
      </c>
      <c r="BT14" s="55"/>
      <c r="BU14" s="55"/>
      <c r="BV14" s="53">
        <v>0</v>
      </c>
      <c r="BW14" s="72" t="s">
        <v>49</v>
      </c>
      <c r="BX14" s="72" t="s">
        <v>49</v>
      </c>
      <c r="BY14" s="72" t="s">
        <v>49</v>
      </c>
      <c r="BZ14" s="52">
        <v>642</v>
      </c>
      <c r="CA14" s="52">
        <v>558</v>
      </c>
      <c r="CB14" s="52">
        <v>1200</v>
      </c>
      <c r="CC14" s="52">
        <v>227</v>
      </c>
      <c r="CD14" s="52">
        <v>210</v>
      </c>
      <c r="CE14" s="52">
        <v>437</v>
      </c>
      <c r="CF14" s="53"/>
      <c r="CG14" s="53"/>
      <c r="CH14" s="53"/>
      <c r="CI14" s="28">
        <v>227</v>
      </c>
      <c r="CJ14" s="28">
        <v>210</v>
      </c>
      <c r="CK14" s="52">
        <v>437</v>
      </c>
      <c r="CL14" s="71">
        <v>35.3582554517134</v>
      </c>
      <c r="CM14" s="71">
        <v>37.634408602150536</v>
      </c>
      <c r="CN14" s="71">
        <v>36.41666666666667</v>
      </c>
      <c r="CO14" s="28">
        <v>94</v>
      </c>
      <c r="CP14" s="28">
        <v>37</v>
      </c>
      <c r="CQ14" s="52">
        <v>131</v>
      </c>
      <c r="CR14" s="28">
        <v>30</v>
      </c>
      <c r="CS14" s="28">
        <v>15</v>
      </c>
      <c r="CT14" s="52">
        <v>45</v>
      </c>
      <c r="CU14" s="54"/>
      <c r="CV14" s="54"/>
      <c r="CW14" s="53">
        <v>0</v>
      </c>
      <c r="CX14" s="28">
        <v>30</v>
      </c>
      <c r="CY14" s="28">
        <v>15</v>
      </c>
      <c r="CZ14" s="52">
        <v>45</v>
      </c>
      <c r="DA14" s="71">
        <v>31.914893617021278</v>
      </c>
      <c r="DB14" s="71">
        <v>40.54054054054054</v>
      </c>
      <c r="DC14" s="71">
        <v>34.35114503816794</v>
      </c>
      <c r="DD14" s="55"/>
      <c r="DE14" s="55"/>
      <c r="DF14" s="53">
        <v>0</v>
      </c>
      <c r="DG14" s="55"/>
      <c r="DH14" s="55"/>
      <c r="DI14" s="53">
        <v>0</v>
      </c>
      <c r="DJ14" s="54"/>
      <c r="DK14" s="54"/>
      <c r="DL14" s="53">
        <v>0</v>
      </c>
      <c r="DM14" s="55">
        <v>0</v>
      </c>
      <c r="DN14" s="55">
        <v>0</v>
      </c>
      <c r="DO14" s="53">
        <v>0</v>
      </c>
      <c r="DP14" s="72" t="s">
        <v>49</v>
      </c>
      <c r="DQ14" s="72" t="s">
        <v>49</v>
      </c>
      <c r="DR14" s="72" t="s">
        <v>49</v>
      </c>
      <c r="DS14" s="52">
        <v>94</v>
      </c>
      <c r="DT14" s="52">
        <v>37</v>
      </c>
      <c r="DU14" s="52">
        <v>131</v>
      </c>
      <c r="DV14" s="52">
        <v>30</v>
      </c>
      <c r="DW14" s="52">
        <v>15</v>
      </c>
      <c r="DX14" s="52">
        <v>45</v>
      </c>
      <c r="DY14" s="53"/>
      <c r="DZ14" s="53"/>
      <c r="EA14" s="53"/>
      <c r="EB14" s="28">
        <v>30</v>
      </c>
      <c r="EC14" s="28">
        <v>15</v>
      </c>
      <c r="ED14" s="52">
        <v>45</v>
      </c>
      <c r="EE14" s="71">
        <v>31.914893617021278</v>
      </c>
      <c r="EF14" s="71">
        <v>40.54054054054054</v>
      </c>
      <c r="EG14" s="71">
        <v>34.35114503816794</v>
      </c>
      <c r="EH14" s="52">
        <v>1955</v>
      </c>
      <c r="EI14" s="52">
        <v>1558</v>
      </c>
      <c r="EJ14" s="52">
        <v>3513</v>
      </c>
      <c r="EK14" s="53"/>
      <c r="EL14" s="53"/>
      <c r="EM14" s="53"/>
      <c r="EN14" s="53"/>
      <c r="EO14" s="53"/>
      <c r="EP14" s="53">
        <v>0</v>
      </c>
      <c r="EQ14" s="72"/>
      <c r="ER14" s="72"/>
      <c r="ES14" s="72"/>
      <c r="ET14" s="72"/>
      <c r="EU14" s="72"/>
      <c r="EV14" s="72"/>
      <c r="EW14" s="52">
        <v>227</v>
      </c>
      <c r="EX14" s="52">
        <v>210</v>
      </c>
      <c r="EY14" s="52">
        <v>437</v>
      </c>
      <c r="EZ14" s="53"/>
      <c r="FA14" s="53"/>
      <c r="FB14" s="53"/>
      <c r="FC14" s="53"/>
      <c r="FD14" s="53"/>
      <c r="FE14" s="53"/>
      <c r="FF14" s="72"/>
      <c r="FG14" s="72">
        <v>0</v>
      </c>
      <c r="FH14" s="72"/>
      <c r="FI14" s="72"/>
      <c r="FJ14" s="72"/>
      <c r="FK14" s="72"/>
      <c r="FL14" s="52">
        <v>30</v>
      </c>
      <c r="FM14" s="52">
        <v>15</v>
      </c>
      <c r="FN14" s="52">
        <v>45</v>
      </c>
      <c r="FO14" s="53"/>
      <c r="FP14" s="53"/>
      <c r="FQ14" s="53"/>
      <c r="FR14" s="53"/>
      <c r="FS14" s="53"/>
      <c r="FT14" s="53"/>
      <c r="FU14" s="72">
        <v>0</v>
      </c>
      <c r="FV14" s="72">
        <v>0</v>
      </c>
      <c r="FW14" s="72">
        <v>0</v>
      </c>
      <c r="FX14" s="72">
        <v>0</v>
      </c>
      <c r="FY14" s="72">
        <v>0</v>
      </c>
      <c r="FZ14" s="72">
        <v>0</v>
      </c>
      <c r="GA14" s="4" t="s">
        <v>41</v>
      </c>
      <c r="GB14" s="4" t="s">
        <v>41</v>
      </c>
      <c r="GC14" s="4" t="s">
        <v>41</v>
      </c>
      <c r="GD14" s="4" t="s">
        <v>41</v>
      </c>
      <c r="GE14" s="4" t="s">
        <v>41</v>
      </c>
      <c r="GF14" s="4" t="s">
        <v>41</v>
      </c>
      <c r="GG14" s="4" t="s">
        <v>41</v>
      </c>
      <c r="GH14" s="4" t="s">
        <v>41</v>
      </c>
    </row>
    <row r="15" spans="1:190" ht="27" customHeight="1">
      <c r="A15" s="3">
        <v>6</v>
      </c>
      <c r="B15" s="92" t="s">
        <v>56</v>
      </c>
      <c r="C15" s="28">
        <v>27</v>
      </c>
      <c r="D15" s="28">
        <v>150</v>
      </c>
      <c r="E15" s="70">
        <v>177</v>
      </c>
      <c r="F15" s="28">
        <v>26</v>
      </c>
      <c r="G15" s="28">
        <v>146</v>
      </c>
      <c r="H15" s="52">
        <v>172</v>
      </c>
      <c r="I15" s="50">
        <v>1</v>
      </c>
      <c r="J15" s="50">
        <v>3</v>
      </c>
      <c r="K15" s="52">
        <v>4</v>
      </c>
      <c r="L15" s="28">
        <v>27</v>
      </c>
      <c r="M15" s="28">
        <v>149</v>
      </c>
      <c r="N15" s="28">
        <v>176</v>
      </c>
      <c r="O15" s="71">
        <v>100</v>
      </c>
      <c r="P15" s="71">
        <v>99.33333333333333</v>
      </c>
      <c r="Q15" s="71">
        <v>99.43502824858757</v>
      </c>
      <c r="R15" s="56"/>
      <c r="S15" s="56"/>
      <c r="T15" s="53">
        <v>0</v>
      </c>
      <c r="U15" s="56"/>
      <c r="V15" s="56"/>
      <c r="W15" s="53"/>
      <c r="X15" s="56"/>
      <c r="Y15" s="54"/>
      <c r="Z15" s="53"/>
      <c r="AA15" s="55"/>
      <c r="AB15" s="55"/>
      <c r="AC15" s="53"/>
      <c r="AD15" s="72" t="s">
        <v>49</v>
      </c>
      <c r="AE15" s="72" t="s">
        <v>49</v>
      </c>
      <c r="AF15" s="72" t="s">
        <v>49</v>
      </c>
      <c r="AG15" s="52">
        <v>27</v>
      </c>
      <c r="AH15" s="52">
        <v>150</v>
      </c>
      <c r="AI15" s="52">
        <v>177</v>
      </c>
      <c r="AJ15" s="52">
        <v>26</v>
      </c>
      <c r="AK15" s="52">
        <v>146</v>
      </c>
      <c r="AL15" s="52">
        <v>172</v>
      </c>
      <c r="AM15" s="52">
        <v>1</v>
      </c>
      <c r="AN15" s="52">
        <v>3</v>
      </c>
      <c r="AO15" s="52">
        <v>4</v>
      </c>
      <c r="AP15" s="28">
        <v>27</v>
      </c>
      <c r="AQ15" s="28">
        <v>149</v>
      </c>
      <c r="AR15" s="52">
        <v>176</v>
      </c>
      <c r="AS15" s="71">
        <v>100</v>
      </c>
      <c r="AT15" s="71">
        <v>99.33333333333333</v>
      </c>
      <c r="AU15" s="71">
        <v>99.43502824858757</v>
      </c>
      <c r="AV15" s="28">
        <v>2</v>
      </c>
      <c r="AW15" s="28">
        <v>4</v>
      </c>
      <c r="AX15" s="52">
        <v>6</v>
      </c>
      <c r="AY15" s="28">
        <v>2</v>
      </c>
      <c r="AZ15" s="28">
        <v>4</v>
      </c>
      <c r="BA15" s="52">
        <v>6</v>
      </c>
      <c r="BB15" s="82">
        <v>0</v>
      </c>
      <c r="BC15" s="82">
        <v>0</v>
      </c>
      <c r="BD15" s="83">
        <v>0</v>
      </c>
      <c r="BE15" s="28">
        <v>2</v>
      </c>
      <c r="BF15" s="28">
        <v>4</v>
      </c>
      <c r="BG15" s="52">
        <v>6</v>
      </c>
      <c r="BH15" s="71">
        <v>100</v>
      </c>
      <c r="BI15" s="71">
        <v>100</v>
      </c>
      <c r="BJ15" s="71">
        <v>100</v>
      </c>
      <c r="BK15" s="55"/>
      <c r="BL15" s="55"/>
      <c r="BM15" s="53">
        <v>0</v>
      </c>
      <c r="BN15" s="55"/>
      <c r="BO15" s="55"/>
      <c r="BP15" s="53">
        <v>0</v>
      </c>
      <c r="BQ15" s="54"/>
      <c r="BR15" s="54"/>
      <c r="BS15" s="53">
        <v>0</v>
      </c>
      <c r="BT15" s="55"/>
      <c r="BU15" s="55"/>
      <c r="BV15" s="53">
        <v>0</v>
      </c>
      <c r="BW15" s="72" t="s">
        <v>49</v>
      </c>
      <c r="BX15" s="72" t="s">
        <v>49</v>
      </c>
      <c r="BY15" s="72" t="s">
        <v>49</v>
      </c>
      <c r="BZ15" s="52">
        <v>2</v>
      </c>
      <c r="CA15" s="52">
        <v>4</v>
      </c>
      <c r="CB15" s="52">
        <v>6</v>
      </c>
      <c r="CC15" s="52">
        <v>2</v>
      </c>
      <c r="CD15" s="52">
        <v>4</v>
      </c>
      <c r="CE15" s="52">
        <v>6</v>
      </c>
      <c r="CF15" s="52">
        <v>0</v>
      </c>
      <c r="CG15" s="52">
        <v>0</v>
      </c>
      <c r="CH15" s="52">
        <v>0</v>
      </c>
      <c r="CI15" s="28">
        <v>2</v>
      </c>
      <c r="CJ15" s="28">
        <v>4</v>
      </c>
      <c r="CK15" s="52">
        <v>6</v>
      </c>
      <c r="CL15" s="71">
        <v>100</v>
      </c>
      <c r="CM15" s="71">
        <v>100</v>
      </c>
      <c r="CN15" s="71">
        <v>100</v>
      </c>
      <c r="CO15" s="28">
        <v>0</v>
      </c>
      <c r="CP15" s="28">
        <v>10</v>
      </c>
      <c r="CQ15" s="52">
        <v>10</v>
      </c>
      <c r="CR15" s="28">
        <v>0</v>
      </c>
      <c r="CS15" s="28">
        <v>10</v>
      </c>
      <c r="CT15" s="52">
        <v>10</v>
      </c>
      <c r="CU15" s="82">
        <v>0</v>
      </c>
      <c r="CV15" s="82">
        <v>0</v>
      </c>
      <c r="CW15" s="83">
        <v>0</v>
      </c>
      <c r="CX15" s="28">
        <v>0</v>
      </c>
      <c r="CY15" s="28">
        <v>10</v>
      </c>
      <c r="CZ15" s="52">
        <v>10</v>
      </c>
      <c r="DA15" s="76">
        <v>0</v>
      </c>
      <c r="DB15" s="71">
        <v>100</v>
      </c>
      <c r="DC15" s="71">
        <v>100</v>
      </c>
      <c r="DD15" s="55"/>
      <c r="DE15" s="55"/>
      <c r="DF15" s="53">
        <v>0</v>
      </c>
      <c r="DG15" s="55"/>
      <c r="DH15" s="55"/>
      <c r="DI15" s="53">
        <v>0</v>
      </c>
      <c r="DJ15" s="54"/>
      <c r="DK15" s="54"/>
      <c r="DL15" s="53">
        <v>0</v>
      </c>
      <c r="DM15" s="55">
        <v>0</v>
      </c>
      <c r="DN15" s="55">
        <v>0</v>
      </c>
      <c r="DO15" s="53">
        <v>0</v>
      </c>
      <c r="DP15" s="72" t="s">
        <v>49</v>
      </c>
      <c r="DQ15" s="72" t="s">
        <v>49</v>
      </c>
      <c r="DR15" s="72" t="s">
        <v>49</v>
      </c>
      <c r="DS15" s="52">
        <v>0</v>
      </c>
      <c r="DT15" s="52">
        <v>10</v>
      </c>
      <c r="DU15" s="52">
        <v>10</v>
      </c>
      <c r="DV15" s="52">
        <v>0</v>
      </c>
      <c r="DW15" s="52">
        <v>10</v>
      </c>
      <c r="DX15" s="52">
        <v>10</v>
      </c>
      <c r="DY15" s="52">
        <v>0</v>
      </c>
      <c r="DZ15" s="52">
        <v>0</v>
      </c>
      <c r="EA15" s="52">
        <v>0</v>
      </c>
      <c r="EB15" s="28">
        <v>0</v>
      </c>
      <c r="EC15" s="28">
        <v>10</v>
      </c>
      <c r="ED15" s="52">
        <v>10</v>
      </c>
      <c r="EE15" s="71" t="s">
        <v>49</v>
      </c>
      <c r="EF15" s="71">
        <v>100</v>
      </c>
      <c r="EG15" s="71">
        <v>100</v>
      </c>
      <c r="EH15" s="52">
        <v>27</v>
      </c>
      <c r="EI15" s="52">
        <v>149</v>
      </c>
      <c r="EJ15" s="52">
        <v>176</v>
      </c>
      <c r="EK15" s="52">
        <v>6</v>
      </c>
      <c r="EL15" s="52">
        <v>36</v>
      </c>
      <c r="EM15" s="52">
        <v>42</v>
      </c>
      <c r="EN15" s="52">
        <v>8</v>
      </c>
      <c r="EO15" s="52">
        <v>49</v>
      </c>
      <c r="EP15" s="52">
        <v>57</v>
      </c>
      <c r="EQ15" s="71">
        <v>22.22222222222222</v>
      </c>
      <c r="ER15" s="71">
        <v>24.161073825503355</v>
      </c>
      <c r="ES15" s="71">
        <v>23.863636363636363</v>
      </c>
      <c r="ET15" s="71">
        <v>29.629629629629626</v>
      </c>
      <c r="EU15" s="71">
        <v>32.88590604026846</v>
      </c>
      <c r="EV15" s="71">
        <v>32.38636363636363</v>
      </c>
      <c r="EW15" s="52">
        <v>2</v>
      </c>
      <c r="EX15" s="52">
        <v>4</v>
      </c>
      <c r="EY15" s="52">
        <v>6</v>
      </c>
      <c r="EZ15" s="52">
        <v>1</v>
      </c>
      <c r="FA15" s="52">
        <v>0</v>
      </c>
      <c r="FB15" s="52">
        <v>1</v>
      </c>
      <c r="FC15" s="52">
        <v>1</v>
      </c>
      <c r="FD15" s="52">
        <v>1</v>
      </c>
      <c r="FE15" s="52">
        <v>2</v>
      </c>
      <c r="FF15" s="71">
        <v>50</v>
      </c>
      <c r="FG15" s="77">
        <v>0</v>
      </c>
      <c r="FH15" s="71">
        <v>16.666666666666668</v>
      </c>
      <c r="FI15" s="71">
        <v>50</v>
      </c>
      <c r="FJ15" s="71">
        <v>25</v>
      </c>
      <c r="FK15" s="71">
        <v>33.333333333333336</v>
      </c>
      <c r="FL15" s="52">
        <v>0</v>
      </c>
      <c r="FM15" s="52">
        <v>10</v>
      </c>
      <c r="FN15" s="52">
        <v>10</v>
      </c>
      <c r="FO15" s="52">
        <v>0</v>
      </c>
      <c r="FP15" s="52">
        <v>0</v>
      </c>
      <c r="FQ15" s="52">
        <v>0</v>
      </c>
      <c r="FR15" s="52">
        <v>0</v>
      </c>
      <c r="FS15" s="52">
        <v>1</v>
      </c>
      <c r="FT15" s="52">
        <v>1</v>
      </c>
      <c r="FU15" s="77">
        <v>0</v>
      </c>
      <c r="FV15" s="77">
        <v>0</v>
      </c>
      <c r="FW15" s="77">
        <v>0</v>
      </c>
      <c r="FX15" s="77">
        <v>0</v>
      </c>
      <c r="FY15" s="71">
        <v>10</v>
      </c>
      <c r="FZ15" s="71">
        <v>10</v>
      </c>
      <c r="GA15" s="4" t="s">
        <v>41</v>
      </c>
      <c r="GB15" s="4" t="s">
        <v>41</v>
      </c>
      <c r="GC15" s="4" t="s">
        <v>41</v>
      </c>
      <c r="GD15" s="4" t="s">
        <v>41</v>
      </c>
      <c r="GE15" s="4" t="s">
        <v>41</v>
      </c>
      <c r="GF15" s="4" t="s">
        <v>41</v>
      </c>
      <c r="GG15" s="4" t="s">
        <v>41</v>
      </c>
      <c r="GH15" s="4" t="s">
        <v>41</v>
      </c>
    </row>
    <row r="16" spans="1:190" ht="21" customHeight="1">
      <c r="A16" s="3">
        <v>7</v>
      </c>
      <c r="B16" s="92" t="s">
        <v>57</v>
      </c>
      <c r="C16" s="28">
        <v>516453</v>
      </c>
      <c r="D16" s="28">
        <v>387528</v>
      </c>
      <c r="E16" s="70">
        <v>903981</v>
      </c>
      <c r="F16" s="28">
        <v>371422</v>
      </c>
      <c r="G16" s="28">
        <v>235786</v>
      </c>
      <c r="H16" s="52">
        <v>607208</v>
      </c>
      <c r="I16" s="28">
        <v>15961</v>
      </c>
      <c r="J16" s="28">
        <v>22995</v>
      </c>
      <c r="K16" s="52">
        <v>38956</v>
      </c>
      <c r="L16" s="28">
        <v>387383</v>
      </c>
      <c r="M16" s="28">
        <v>258781</v>
      </c>
      <c r="N16" s="28">
        <v>646164</v>
      </c>
      <c r="O16" s="71">
        <v>75.00837443097436</v>
      </c>
      <c r="P16" s="71">
        <v>66.777368344997</v>
      </c>
      <c r="Q16" s="71">
        <v>71.47982092543981</v>
      </c>
      <c r="R16" s="28">
        <v>49559</v>
      </c>
      <c r="S16" s="28">
        <v>23394</v>
      </c>
      <c r="T16" s="52">
        <v>72953</v>
      </c>
      <c r="U16" s="28">
        <v>37706</v>
      </c>
      <c r="V16" s="28">
        <v>14582</v>
      </c>
      <c r="W16" s="52">
        <v>52288</v>
      </c>
      <c r="X16" s="28">
        <v>732</v>
      </c>
      <c r="Y16" s="28">
        <v>814</v>
      </c>
      <c r="Z16" s="52">
        <v>1546</v>
      </c>
      <c r="AA16" s="28">
        <v>38438</v>
      </c>
      <c r="AB16" s="28">
        <v>15396</v>
      </c>
      <c r="AC16" s="52">
        <v>53834</v>
      </c>
      <c r="AD16" s="71">
        <v>77.56007990475999</v>
      </c>
      <c r="AE16" s="71">
        <v>65.81174660169275</v>
      </c>
      <c r="AF16" s="71">
        <v>73.79271585815526</v>
      </c>
      <c r="AG16" s="52">
        <v>566012</v>
      </c>
      <c r="AH16" s="52">
        <v>410922</v>
      </c>
      <c r="AI16" s="52">
        <v>976934</v>
      </c>
      <c r="AJ16" s="52">
        <v>409128</v>
      </c>
      <c r="AK16" s="52">
        <v>250368</v>
      </c>
      <c r="AL16" s="52">
        <v>659496</v>
      </c>
      <c r="AM16" s="52">
        <v>16693</v>
      </c>
      <c r="AN16" s="52">
        <v>23809</v>
      </c>
      <c r="AO16" s="52">
        <v>40502</v>
      </c>
      <c r="AP16" s="28">
        <v>425821</v>
      </c>
      <c r="AQ16" s="28">
        <v>274177</v>
      </c>
      <c r="AR16" s="52">
        <v>699998</v>
      </c>
      <c r="AS16" s="71">
        <v>75.23179720571295</v>
      </c>
      <c r="AT16" s="71">
        <v>66.72239500440473</v>
      </c>
      <c r="AU16" s="71">
        <v>71.65253742832166</v>
      </c>
      <c r="AV16" s="28">
        <v>68538</v>
      </c>
      <c r="AW16" s="28">
        <v>41341</v>
      </c>
      <c r="AX16" s="52">
        <v>109879</v>
      </c>
      <c r="AY16" s="28">
        <v>43442</v>
      </c>
      <c r="AZ16" s="28">
        <v>19279</v>
      </c>
      <c r="BA16" s="52">
        <v>62721</v>
      </c>
      <c r="BB16" s="28">
        <v>2069</v>
      </c>
      <c r="BC16" s="28">
        <v>2252</v>
      </c>
      <c r="BD16" s="52">
        <v>4321</v>
      </c>
      <c r="BE16" s="28">
        <v>45511</v>
      </c>
      <c r="BF16" s="28">
        <v>21531</v>
      </c>
      <c r="BG16" s="52">
        <v>67042</v>
      </c>
      <c r="BH16" s="71">
        <v>66.40257959088389</v>
      </c>
      <c r="BI16" s="71">
        <v>52.08146875982681</v>
      </c>
      <c r="BJ16" s="71">
        <v>61.014388554682874</v>
      </c>
      <c r="BK16" s="28">
        <v>5640</v>
      </c>
      <c r="BL16" s="28">
        <v>2952</v>
      </c>
      <c r="BM16" s="52">
        <v>8592</v>
      </c>
      <c r="BN16" s="28">
        <v>3981</v>
      </c>
      <c r="BO16" s="28">
        <v>1539</v>
      </c>
      <c r="BP16" s="52">
        <v>5520</v>
      </c>
      <c r="BQ16" s="28">
        <v>88</v>
      </c>
      <c r="BR16" s="28">
        <v>106</v>
      </c>
      <c r="BS16" s="52">
        <v>194</v>
      </c>
      <c r="BT16" s="28">
        <v>4069</v>
      </c>
      <c r="BU16" s="28">
        <v>1645</v>
      </c>
      <c r="BV16" s="52">
        <v>5714</v>
      </c>
      <c r="BW16" s="71">
        <v>72.14539007092199</v>
      </c>
      <c r="BX16" s="71">
        <v>55.72493224932249</v>
      </c>
      <c r="BY16" s="71">
        <v>66.50372439478585</v>
      </c>
      <c r="BZ16" s="52">
        <v>74178</v>
      </c>
      <c r="CA16" s="52">
        <v>44293</v>
      </c>
      <c r="CB16" s="52">
        <v>118471</v>
      </c>
      <c r="CC16" s="52">
        <v>47423</v>
      </c>
      <c r="CD16" s="52">
        <v>20818</v>
      </c>
      <c r="CE16" s="52">
        <v>68241</v>
      </c>
      <c r="CF16" s="52">
        <v>2157</v>
      </c>
      <c r="CG16" s="52">
        <v>2358</v>
      </c>
      <c r="CH16" s="52">
        <v>4515</v>
      </c>
      <c r="CI16" s="52">
        <v>49580</v>
      </c>
      <c r="CJ16" s="52">
        <v>23176</v>
      </c>
      <c r="CK16" s="52">
        <v>72756</v>
      </c>
      <c r="CL16" s="71">
        <v>66.83922456793118</v>
      </c>
      <c r="CM16" s="71">
        <v>52.3242950353329</v>
      </c>
      <c r="CN16" s="71">
        <v>61.41249757324577</v>
      </c>
      <c r="CO16" s="28">
        <v>6713</v>
      </c>
      <c r="CP16" s="28">
        <v>4074</v>
      </c>
      <c r="CQ16" s="52">
        <v>10787</v>
      </c>
      <c r="CR16" s="28">
        <v>4400</v>
      </c>
      <c r="CS16" s="28">
        <v>2234</v>
      </c>
      <c r="CT16" s="52">
        <v>6634</v>
      </c>
      <c r="CU16" s="28">
        <v>196</v>
      </c>
      <c r="CV16" s="28">
        <v>258</v>
      </c>
      <c r="CW16" s="52">
        <v>454</v>
      </c>
      <c r="CX16" s="28">
        <v>4596</v>
      </c>
      <c r="CY16" s="28">
        <v>2492</v>
      </c>
      <c r="CZ16" s="52">
        <v>7088</v>
      </c>
      <c r="DA16" s="71">
        <v>68.46417399076418</v>
      </c>
      <c r="DB16" s="71">
        <v>61.16838487972509</v>
      </c>
      <c r="DC16" s="71">
        <v>65.7087234634282</v>
      </c>
      <c r="DD16" s="28">
        <v>542</v>
      </c>
      <c r="DE16" s="28">
        <v>322</v>
      </c>
      <c r="DF16" s="52">
        <v>864</v>
      </c>
      <c r="DG16" s="28">
        <v>344</v>
      </c>
      <c r="DH16" s="28">
        <v>217</v>
      </c>
      <c r="DI16" s="52">
        <v>561</v>
      </c>
      <c r="DJ16" s="28">
        <v>4</v>
      </c>
      <c r="DK16" s="28">
        <v>7</v>
      </c>
      <c r="DL16" s="52">
        <v>11</v>
      </c>
      <c r="DM16" s="28">
        <v>348</v>
      </c>
      <c r="DN16" s="28">
        <v>224</v>
      </c>
      <c r="DO16" s="52">
        <v>572</v>
      </c>
      <c r="DP16" s="71">
        <v>64.20664206642066</v>
      </c>
      <c r="DQ16" s="71">
        <v>69.56521739130434</v>
      </c>
      <c r="DR16" s="71">
        <v>66.20370370370371</v>
      </c>
      <c r="DS16" s="52">
        <v>7255</v>
      </c>
      <c r="DT16" s="52">
        <v>4396</v>
      </c>
      <c r="DU16" s="52">
        <v>11651</v>
      </c>
      <c r="DV16" s="52">
        <v>4744</v>
      </c>
      <c r="DW16" s="52">
        <v>2451</v>
      </c>
      <c r="DX16" s="52">
        <v>7195</v>
      </c>
      <c r="DY16" s="52">
        <v>200</v>
      </c>
      <c r="DZ16" s="52">
        <v>265</v>
      </c>
      <c r="EA16" s="52">
        <v>465</v>
      </c>
      <c r="EB16" s="52">
        <v>4944</v>
      </c>
      <c r="EC16" s="52">
        <v>2716</v>
      </c>
      <c r="ED16" s="52">
        <v>7660</v>
      </c>
      <c r="EE16" s="71">
        <v>68.1461061337009</v>
      </c>
      <c r="EF16" s="71">
        <v>61.78343949044586</v>
      </c>
      <c r="EG16" s="71">
        <v>65.74542957686036</v>
      </c>
      <c r="EH16" s="52">
        <v>425821</v>
      </c>
      <c r="EI16" s="52">
        <v>274177</v>
      </c>
      <c r="EJ16" s="52">
        <v>699998</v>
      </c>
      <c r="EK16" s="52">
        <v>10859</v>
      </c>
      <c r="EL16" s="52">
        <v>3731</v>
      </c>
      <c r="EM16" s="52">
        <v>14590</v>
      </c>
      <c r="EN16" s="52">
        <v>96297</v>
      </c>
      <c r="EO16" s="52">
        <v>41103</v>
      </c>
      <c r="EP16" s="52">
        <v>137400</v>
      </c>
      <c r="EQ16" s="71">
        <v>2.5501325674403095</v>
      </c>
      <c r="ER16" s="71">
        <v>1.3607997753276169</v>
      </c>
      <c r="ES16" s="71">
        <v>2.0842916694047697</v>
      </c>
      <c r="ET16" s="71">
        <v>22.61443188569845</v>
      </c>
      <c r="EU16" s="71">
        <v>14.991410658078541</v>
      </c>
      <c r="EV16" s="71">
        <v>19.628627510364318</v>
      </c>
      <c r="EW16" s="52">
        <v>49580</v>
      </c>
      <c r="EX16" s="52">
        <v>23176</v>
      </c>
      <c r="EY16" s="52">
        <v>72756</v>
      </c>
      <c r="EZ16" s="52">
        <v>509</v>
      </c>
      <c r="FA16" s="52">
        <v>102</v>
      </c>
      <c r="FB16" s="52">
        <v>611</v>
      </c>
      <c r="FC16" s="52">
        <v>7622</v>
      </c>
      <c r="FD16" s="52">
        <v>1885</v>
      </c>
      <c r="FE16" s="52">
        <v>9507</v>
      </c>
      <c r="FF16" s="71">
        <v>1.0266236385639371</v>
      </c>
      <c r="FG16" s="71">
        <v>0.4401104590956162</v>
      </c>
      <c r="FH16" s="71">
        <v>0.8397932816537468</v>
      </c>
      <c r="FI16" s="71">
        <v>15.373134328358208</v>
      </c>
      <c r="FJ16" s="71">
        <v>8.133413876423887</v>
      </c>
      <c r="FK16" s="71">
        <v>13.06696354939799</v>
      </c>
      <c r="FL16" s="52">
        <v>4944</v>
      </c>
      <c r="FM16" s="52">
        <v>2716</v>
      </c>
      <c r="FN16" s="52">
        <v>7660</v>
      </c>
      <c r="FO16" s="52">
        <v>47</v>
      </c>
      <c r="FP16" s="52">
        <v>24</v>
      </c>
      <c r="FQ16" s="52">
        <v>71</v>
      </c>
      <c r="FR16" s="52">
        <v>839</v>
      </c>
      <c r="FS16" s="52">
        <v>344</v>
      </c>
      <c r="FT16" s="52">
        <v>1183</v>
      </c>
      <c r="FU16" s="71">
        <v>0.9506472491909386</v>
      </c>
      <c r="FV16" s="71">
        <v>0.8836524300441826</v>
      </c>
      <c r="FW16" s="71">
        <v>0.926892950391645</v>
      </c>
      <c r="FX16" s="71">
        <v>16.970064724919094</v>
      </c>
      <c r="FY16" s="71">
        <v>12.665684830633284</v>
      </c>
      <c r="FZ16" s="71">
        <v>15.443864229765014</v>
      </c>
      <c r="GA16" s="4" t="s">
        <v>41</v>
      </c>
      <c r="GB16" s="4" t="s">
        <v>41</v>
      </c>
      <c r="GC16" s="4" t="s">
        <v>41</v>
      </c>
      <c r="GD16" s="4" t="s">
        <v>41</v>
      </c>
      <c r="GE16" s="4" t="s">
        <v>41</v>
      </c>
      <c r="GF16" s="4" t="s">
        <v>41</v>
      </c>
      <c r="GG16" s="4" t="s">
        <v>41</v>
      </c>
      <c r="GH16" s="4" t="s">
        <v>41</v>
      </c>
    </row>
    <row r="17" spans="1:190" ht="28.5">
      <c r="A17" s="3">
        <v>8</v>
      </c>
      <c r="B17" s="92" t="s">
        <v>58</v>
      </c>
      <c r="C17" s="28">
        <v>43233</v>
      </c>
      <c r="D17" s="28">
        <v>86988</v>
      </c>
      <c r="E17" s="70">
        <v>130221</v>
      </c>
      <c r="F17" s="28">
        <v>39533</v>
      </c>
      <c r="G17" s="28">
        <v>63087</v>
      </c>
      <c r="H17" s="52">
        <v>102620</v>
      </c>
      <c r="I17" s="55"/>
      <c r="J17" s="55"/>
      <c r="K17" s="53">
        <v>0</v>
      </c>
      <c r="L17" s="28">
        <v>39533</v>
      </c>
      <c r="M17" s="28">
        <v>63087</v>
      </c>
      <c r="N17" s="28">
        <v>102620</v>
      </c>
      <c r="O17" s="71">
        <v>91.44172275807831</v>
      </c>
      <c r="P17" s="71">
        <v>72.52379638570837</v>
      </c>
      <c r="Q17" s="71">
        <v>78.80449389883351</v>
      </c>
      <c r="R17" s="55"/>
      <c r="S17" s="55"/>
      <c r="T17" s="53">
        <v>0</v>
      </c>
      <c r="U17" s="55"/>
      <c r="V17" s="55"/>
      <c r="W17" s="53"/>
      <c r="X17" s="54"/>
      <c r="Y17" s="54"/>
      <c r="Z17" s="53"/>
      <c r="AA17" s="55"/>
      <c r="AB17" s="55"/>
      <c r="AC17" s="53"/>
      <c r="AD17" s="72" t="s">
        <v>49</v>
      </c>
      <c r="AE17" s="72" t="s">
        <v>49</v>
      </c>
      <c r="AF17" s="72" t="s">
        <v>49</v>
      </c>
      <c r="AG17" s="52">
        <v>43233</v>
      </c>
      <c r="AH17" s="52">
        <v>86988</v>
      </c>
      <c r="AI17" s="52">
        <v>130221</v>
      </c>
      <c r="AJ17" s="52">
        <v>39533</v>
      </c>
      <c r="AK17" s="52">
        <v>63087</v>
      </c>
      <c r="AL17" s="52">
        <v>102620</v>
      </c>
      <c r="AM17" s="53"/>
      <c r="AN17" s="53"/>
      <c r="AO17" s="53"/>
      <c r="AP17" s="28">
        <v>39533</v>
      </c>
      <c r="AQ17" s="28">
        <v>63087</v>
      </c>
      <c r="AR17" s="52">
        <v>102620</v>
      </c>
      <c r="AS17" s="71">
        <v>91.44172275807831</v>
      </c>
      <c r="AT17" s="71">
        <v>72.52379638570837</v>
      </c>
      <c r="AU17" s="71">
        <v>78.80449389883351</v>
      </c>
      <c r="AV17" s="57"/>
      <c r="AW17" s="57"/>
      <c r="AX17" s="53">
        <v>0</v>
      </c>
      <c r="AY17" s="57"/>
      <c r="AZ17" s="57"/>
      <c r="BA17" s="53">
        <v>0</v>
      </c>
      <c r="BB17" s="55"/>
      <c r="BC17" s="55"/>
      <c r="BD17" s="53">
        <v>0</v>
      </c>
      <c r="BE17" s="55">
        <v>0</v>
      </c>
      <c r="BF17" s="55">
        <v>0</v>
      </c>
      <c r="BG17" s="53">
        <v>0</v>
      </c>
      <c r="BH17" s="72" t="s">
        <v>49</v>
      </c>
      <c r="BI17" s="72" t="s">
        <v>49</v>
      </c>
      <c r="BJ17" s="72" t="s">
        <v>49</v>
      </c>
      <c r="BK17" s="55"/>
      <c r="BL17" s="55"/>
      <c r="BM17" s="53">
        <v>0</v>
      </c>
      <c r="BN17" s="55"/>
      <c r="BO17" s="55"/>
      <c r="BP17" s="53">
        <v>0</v>
      </c>
      <c r="BQ17" s="55"/>
      <c r="BR17" s="55"/>
      <c r="BS17" s="53">
        <v>0</v>
      </c>
      <c r="BT17" s="55"/>
      <c r="BU17" s="55"/>
      <c r="BV17" s="53">
        <v>0</v>
      </c>
      <c r="BW17" s="72" t="s">
        <v>49</v>
      </c>
      <c r="BX17" s="72" t="s">
        <v>49</v>
      </c>
      <c r="BY17" s="72" t="s">
        <v>49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5"/>
      <c r="CJ17" s="55"/>
      <c r="CK17" s="53"/>
      <c r="CL17" s="72" t="s">
        <v>49</v>
      </c>
      <c r="CM17" s="72" t="s">
        <v>49</v>
      </c>
      <c r="CN17" s="72" t="s">
        <v>49</v>
      </c>
      <c r="CO17" s="58"/>
      <c r="CP17" s="58"/>
      <c r="CQ17" s="53">
        <v>0</v>
      </c>
      <c r="CR17" s="58"/>
      <c r="CS17" s="58"/>
      <c r="CT17" s="53">
        <v>0</v>
      </c>
      <c r="CU17" s="54"/>
      <c r="CV17" s="54"/>
      <c r="CW17" s="53">
        <v>0</v>
      </c>
      <c r="CX17" s="55"/>
      <c r="CY17" s="55"/>
      <c r="CZ17" s="53">
        <v>0</v>
      </c>
      <c r="DA17" s="72" t="s">
        <v>49</v>
      </c>
      <c r="DB17" s="72" t="s">
        <v>49</v>
      </c>
      <c r="DC17" s="72" t="s">
        <v>49</v>
      </c>
      <c r="DD17" s="55"/>
      <c r="DE17" s="55"/>
      <c r="DF17" s="53">
        <v>0</v>
      </c>
      <c r="DG17" s="55"/>
      <c r="DH17" s="55"/>
      <c r="DI17" s="53">
        <v>0</v>
      </c>
      <c r="DJ17" s="54"/>
      <c r="DK17" s="54"/>
      <c r="DL17" s="53">
        <v>0</v>
      </c>
      <c r="DM17" s="55">
        <v>0</v>
      </c>
      <c r="DN17" s="55">
        <v>0</v>
      </c>
      <c r="DO17" s="53">
        <v>0</v>
      </c>
      <c r="DP17" s="72" t="s">
        <v>49</v>
      </c>
      <c r="DQ17" s="72" t="s">
        <v>49</v>
      </c>
      <c r="DR17" s="72" t="s">
        <v>49</v>
      </c>
      <c r="DS17" s="53"/>
      <c r="DT17" s="53"/>
      <c r="DU17" s="53"/>
      <c r="DV17" s="53"/>
      <c r="DW17" s="53"/>
      <c r="DX17" s="53"/>
      <c r="DY17" s="53"/>
      <c r="DZ17" s="53"/>
      <c r="EA17" s="53"/>
      <c r="EB17" s="55"/>
      <c r="EC17" s="55"/>
      <c r="ED17" s="53"/>
      <c r="EE17" s="72" t="s">
        <v>49</v>
      </c>
      <c r="EF17" s="72" t="s">
        <v>49</v>
      </c>
      <c r="EG17" s="72" t="s">
        <v>49</v>
      </c>
      <c r="EH17" s="52">
        <v>39533</v>
      </c>
      <c r="EI17" s="52">
        <v>63087</v>
      </c>
      <c r="EJ17" s="52">
        <v>102620</v>
      </c>
      <c r="EK17" s="53"/>
      <c r="EL17" s="53"/>
      <c r="EM17" s="53"/>
      <c r="EN17" s="52">
        <v>23367</v>
      </c>
      <c r="EO17" s="52">
        <v>33862</v>
      </c>
      <c r="EP17" s="52">
        <v>57229</v>
      </c>
      <c r="EQ17" s="72"/>
      <c r="ER17" s="72"/>
      <c r="ES17" s="72"/>
      <c r="ET17" s="71">
        <v>59.10758100827157</v>
      </c>
      <c r="EU17" s="71">
        <v>53.67508361469082</v>
      </c>
      <c r="EV17" s="71">
        <v>55.767881504580004</v>
      </c>
      <c r="EW17" s="53"/>
      <c r="EX17" s="53"/>
      <c r="EY17" s="53"/>
      <c r="EZ17" s="53"/>
      <c r="FA17" s="53"/>
      <c r="FB17" s="53">
        <v>0</v>
      </c>
      <c r="FC17" s="53"/>
      <c r="FD17" s="53"/>
      <c r="FE17" s="53"/>
      <c r="FF17" s="72"/>
      <c r="FG17" s="72"/>
      <c r="FH17" s="72"/>
      <c r="FI17" s="72"/>
      <c r="FJ17" s="72"/>
      <c r="FK17" s="72"/>
      <c r="FL17" s="53"/>
      <c r="FM17" s="53"/>
      <c r="FN17" s="53"/>
      <c r="FO17" s="53"/>
      <c r="FP17" s="53"/>
      <c r="FQ17" s="53"/>
      <c r="FR17" s="53"/>
      <c r="FS17" s="53"/>
      <c r="FT17" s="53"/>
      <c r="FU17" s="72"/>
      <c r="FV17" s="72"/>
      <c r="FW17" s="72"/>
      <c r="FX17" s="72"/>
      <c r="FY17" s="72"/>
      <c r="FZ17" s="72"/>
      <c r="GA17" s="4" t="s">
        <v>41</v>
      </c>
      <c r="GB17" s="4" t="s">
        <v>41</v>
      </c>
      <c r="GC17" s="4" t="s">
        <v>41</v>
      </c>
      <c r="GD17" s="4" t="s">
        <v>41</v>
      </c>
      <c r="GE17" s="4" t="s">
        <v>41</v>
      </c>
      <c r="GF17" s="4" t="s">
        <v>41</v>
      </c>
      <c r="GG17" s="4" t="s">
        <v>41</v>
      </c>
      <c r="GH17" s="4" t="s">
        <v>41</v>
      </c>
    </row>
    <row r="18" spans="1:190" s="16" customFormat="1" ht="30.75" customHeight="1">
      <c r="A18" s="3">
        <v>9</v>
      </c>
      <c r="B18" s="145" t="s">
        <v>91</v>
      </c>
      <c r="C18" s="110">
        <v>184404</v>
      </c>
      <c r="D18" s="110">
        <v>181198</v>
      </c>
      <c r="E18" s="125">
        <v>365602</v>
      </c>
      <c r="F18" s="110">
        <v>98306</v>
      </c>
      <c r="G18" s="110">
        <v>93914</v>
      </c>
      <c r="H18" s="111">
        <v>192220</v>
      </c>
      <c r="I18" s="28">
        <v>1671</v>
      </c>
      <c r="J18" s="28">
        <v>1674</v>
      </c>
      <c r="K18" s="52">
        <v>3345</v>
      </c>
      <c r="L18" s="110">
        <v>99977</v>
      </c>
      <c r="M18" s="110">
        <v>95588</v>
      </c>
      <c r="N18" s="110">
        <v>195565</v>
      </c>
      <c r="O18" s="126">
        <v>54.21628598078133</v>
      </c>
      <c r="P18" s="126">
        <v>52.753341648362564</v>
      </c>
      <c r="Q18" s="126">
        <v>53.491228166147884</v>
      </c>
      <c r="R18" s="110">
        <v>12027</v>
      </c>
      <c r="S18" s="110">
        <v>7103</v>
      </c>
      <c r="T18" s="111">
        <v>19130</v>
      </c>
      <c r="U18" s="110">
        <v>3151</v>
      </c>
      <c r="V18" s="110">
        <v>2023</v>
      </c>
      <c r="W18" s="111">
        <v>5174</v>
      </c>
      <c r="X18" s="28">
        <v>287</v>
      </c>
      <c r="Y18" s="28">
        <v>162</v>
      </c>
      <c r="Z18" s="52">
        <v>449</v>
      </c>
      <c r="AA18" s="111">
        <v>3438</v>
      </c>
      <c r="AB18" s="111">
        <v>2185</v>
      </c>
      <c r="AC18" s="52">
        <v>5623</v>
      </c>
      <c r="AD18" s="126">
        <v>28.585682215016213</v>
      </c>
      <c r="AE18" s="126">
        <v>30.761650007039282</v>
      </c>
      <c r="AF18" s="126">
        <v>29.393622582331417</v>
      </c>
      <c r="AG18" s="52">
        <v>196431</v>
      </c>
      <c r="AH18" s="52">
        <v>188301</v>
      </c>
      <c r="AI18" s="52">
        <v>384732</v>
      </c>
      <c r="AJ18" s="52">
        <v>101457</v>
      </c>
      <c r="AK18" s="52">
        <v>95937</v>
      </c>
      <c r="AL18" s="52">
        <v>197394</v>
      </c>
      <c r="AM18" s="52">
        <v>1958</v>
      </c>
      <c r="AN18" s="52">
        <v>1836</v>
      </c>
      <c r="AO18" s="52">
        <v>3794</v>
      </c>
      <c r="AP18" s="111">
        <v>103415</v>
      </c>
      <c r="AQ18" s="111">
        <v>97773</v>
      </c>
      <c r="AR18" s="52">
        <v>201188</v>
      </c>
      <c r="AS18" s="126">
        <v>52.64698545545256</v>
      </c>
      <c r="AT18" s="126">
        <v>51.92378160498351</v>
      </c>
      <c r="AU18" s="126">
        <v>52.29302475489431</v>
      </c>
      <c r="AV18" s="28">
        <v>49541</v>
      </c>
      <c r="AW18" s="28">
        <v>50714</v>
      </c>
      <c r="AX18" s="52">
        <v>100255</v>
      </c>
      <c r="AY18" s="28">
        <v>24294</v>
      </c>
      <c r="AZ18" s="28">
        <v>22657</v>
      </c>
      <c r="BA18" s="52">
        <v>46951</v>
      </c>
      <c r="BB18" s="28">
        <v>405</v>
      </c>
      <c r="BC18" s="28">
        <v>405</v>
      </c>
      <c r="BD18" s="52">
        <v>810</v>
      </c>
      <c r="BE18" s="110">
        <v>24699</v>
      </c>
      <c r="BF18" s="110">
        <v>23062</v>
      </c>
      <c r="BG18" s="52">
        <v>47761</v>
      </c>
      <c r="BH18" s="126">
        <v>49.85567509739408</v>
      </c>
      <c r="BI18" s="126">
        <v>45.47462239223883</v>
      </c>
      <c r="BJ18" s="126">
        <v>47.639519225973764</v>
      </c>
      <c r="BK18" s="28">
        <v>1818</v>
      </c>
      <c r="BL18" s="28">
        <v>1018</v>
      </c>
      <c r="BM18" s="52">
        <v>2836</v>
      </c>
      <c r="BN18" s="28">
        <v>445</v>
      </c>
      <c r="BO18" s="28">
        <v>290</v>
      </c>
      <c r="BP18" s="52">
        <v>735</v>
      </c>
      <c r="BQ18" s="28">
        <v>52</v>
      </c>
      <c r="BR18" s="28">
        <v>24</v>
      </c>
      <c r="BS18" s="52">
        <v>76</v>
      </c>
      <c r="BT18" s="111">
        <v>497</v>
      </c>
      <c r="BU18" s="111">
        <v>314</v>
      </c>
      <c r="BV18" s="52">
        <v>811</v>
      </c>
      <c r="BW18" s="126">
        <v>27.337733773377337</v>
      </c>
      <c r="BX18" s="126">
        <v>30.844793713163064</v>
      </c>
      <c r="BY18" s="126">
        <v>28.596614950634695</v>
      </c>
      <c r="BZ18" s="52">
        <v>51359</v>
      </c>
      <c r="CA18" s="52">
        <v>51732</v>
      </c>
      <c r="CB18" s="52">
        <v>103091</v>
      </c>
      <c r="CC18" s="52">
        <v>24739</v>
      </c>
      <c r="CD18" s="52">
        <v>22947</v>
      </c>
      <c r="CE18" s="52">
        <v>47686</v>
      </c>
      <c r="CF18" s="52">
        <v>457</v>
      </c>
      <c r="CG18" s="52">
        <v>429</v>
      </c>
      <c r="CH18" s="52">
        <v>886</v>
      </c>
      <c r="CI18" s="111">
        <v>25196</v>
      </c>
      <c r="CJ18" s="111">
        <v>23376</v>
      </c>
      <c r="CK18" s="52">
        <v>48572</v>
      </c>
      <c r="CL18" s="126">
        <v>49.05858758932222</v>
      </c>
      <c r="CM18" s="126">
        <v>45.18673161679425</v>
      </c>
      <c r="CN18" s="126">
        <v>47.115655100833244</v>
      </c>
      <c r="CO18" s="28">
        <v>28381</v>
      </c>
      <c r="CP18" s="28">
        <v>27263</v>
      </c>
      <c r="CQ18" s="52">
        <v>55644</v>
      </c>
      <c r="CR18" s="28">
        <v>13922</v>
      </c>
      <c r="CS18" s="28">
        <v>12505</v>
      </c>
      <c r="CT18" s="52">
        <v>26427</v>
      </c>
      <c r="CU18" s="28">
        <v>304</v>
      </c>
      <c r="CV18" s="28">
        <v>305</v>
      </c>
      <c r="CW18" s="52">
        <v>609</v>
      </c>
      <c r="CX18" s="111">
        <v>14226</v>
      </c>
      <c r="CY18" s="111">
        <v>12810</v>
      </c>
      <c r="CZ18" s="52">
        <v>27036</v>
      </c>
      <c r="DA18" s="126">
        <v>50.1250836827455</v>
      </c>
      <c r="DB18" s="126">
        <v>46.98675861057111</v>
      </c>
      <c r="DC18" s="126">
        <v>48.58744878153979</v>
      </c>
      <c r="DD18" s="28">
        <v>3176</v>
      </c>
      <c r="DE18" s="28">
        <v>2301</v>
      </c>
      <c r="DF18" s="52">
        <v>5477</v>
      </c>
      <c r="DG18" s="28">
        <v>801</v>
      </c>
      <c r="DH18" s="28">
        <v>593</v>
      </c>
      <c r="DI18" s="52">
        <v>1394</v>
      </c>
      <c r="DJ18" s="28">
        <v>84</v>
      </c>
      <c r="DK18" s="28">
        <v>49</v>
      </c>
      <c r="DL18" s="52">
        <v>133</v>
      </c>
      <c r="DM18" s="110">
        <v>885</v>
      </c>
      <c r="DN18" s="110">
        <v>642</v>
      </c>
      <c r="DO18" s="52">
        <v>1527</v>
      </c>
      <c r="DP18" s="126">
        <v>27.865239294710324</v>
      </c>
      <c r="DQ18" s="126">
        <v>27.90091264667536</v>
      </c>
      <c r="DR18" s="126">
        <v>27.88022640131459</v>
      </c>
      <c r="DS18" s="52">
        <v>31557</v>
      </c>
      <c r="DT18" s="52">
        <v>29564</v>
      </c>
      <c r="DU18" s="52">
        <v>61121</v>
      </c>
      <c r="DV18" s="52">
        <v>14723</v>
      </c>
      <c r="DW18" s="52">
        <v>13098</v>
      </c>
      <c r="DX18" s="52">
        <v>27821</v>
      </c>
      <c r="DY18" s="52">
        <v>388</v>
      </c>
      <c r="DZ18" s="52">
        <v>354</v>
      </c>
      <c r="EA18" s="52">
        <v>742</v>
      </c>
      <c r="EB18" s="111">
        <v>15111</v>
      </c>
      <c r="EC18" s="111">
        <v>13452</v>
      </c>
      <c r="ED18" s="52">
        <v>28563</v>
      </c>
      <c r="EE18" s="126">
        <v>47.88477992204582</v>
      </c>
      <c r="EF18" s="126">
        <v>45.501285347043705</v>
      </c>
      <c r="EG18" s="126">
        <v>46.73189247558122</v>
      </c>
      <c r="EH18" s="111">
        <v>103415</v>
      </c>
      <c r="EI18" s="111">
        <v>97773</v>
      </c>
      <c r="EJ18" s="111">
        <v>201188</v>
      </c>
      <c r="EK18" s="113"/>
      <c r="EL18" s="113"/>
      <c r="EM18" s="113"/>
      <c r="EN18" s="113"/>
      <c r="EO18" s="113"/>
      <c r="EP18" s="113"/>
      <c r="EQ18" s="114"/>
      <c r="ER18" s="114"/>
      <c r="ES18" s="114"/>
      <c r="ET18" s="127"/>
      <c r="EU18" s="127"/>
      <c r="EV18" s="127"/>
      <c r="EW18" s="111">
        <v>25196</v>
      </c>
      <c r="EX18" s="111">
        <v>23376</v>
      </c>
      <c r="EY18" s="111">
        <v>48572</v>
      </c>
      <c r="EZ18" s="113"/>
      <c r="FA18" s="113"/>
      <c r="FB18" s="113"/>
      <c r="FC18" s="113"/>
      <c r="FD18" s="113"/>
      <c r="FE18" s="113"/>
      <c r="FF18" s="114"/>
      <c r="FG18" s="114"/>
      <c r="FH18" s="114"/>
      <c r="FI18" s="127"/>
      <c r="FJ18" s="127"/>
      <c r="FK18" s="127"/>
      <c r="FL18" s="111">
        <v>15111</v>
      </c>
      <c r="FM18" s="111">
        <v>13452</v>
      </c>
      <c r="FN18" s="111">
        <v>28563</v>
      </c>
      <c r="FO18" s="113"/>
      <c r="FP18" s="113"/>
      <c r="FQ18" s="113"/>
      <c r="FR18" s="113"/>
      <c r="FS18" s="113"/>
      <c r="FT18" s="113"/>
      <c r="FU18" s="114"/>
      <c r="FV18" s="114"/>
      <c r="FW18" s="114"/>
      <c r="FX18" s="127"/>
      <c r="FY18" s="127"/>
      <c r="FZ18" s="127"/>
      <c r="GA18" s="4" t="s">
        <v>41</v>
      </c>
      <c r="GB18" s="4" t="s">
        <v>41</v>
      </c>
      <c r="GC18" s="4" t="s">
        <v>41</v>
      </c>
      <c r="GD18" s="4" t="s">
        <v>41</v>
      </c>
      <c r="GE18" s="4" t="s">
        <v>41</v>
      </c>
      <c r="GF18" s="4" t="s">
        <v>41</v>
      </c>
      <c r="GG18" s="4" t="s">
        <v>41</v>
      </c>
      <c r="GH18" s="4" t="s">
        <v>41</v>
      </c>
    </row>
    <row r="19" spans="1:190" s="16" customFormat="1" ht="21" customHeight="1">
      <c r="A19" s="3">
        <v>10</v>
      </c>
      <c r="B19" s="92" t="s">
        <v>59</v>
      </c>
      <c r="C19" s="55"/>
      <c r="D19" s="55"/>
      <c r="E19" s="78">
        <v>0</v>
      </c>
      <c r="F19" s="55"/>
      <c r="G19" s="55"/>
      <c r="H19" s="53">
        <v>0</v>
      </c>
      <c r="I19" s="55"/>
      <c r="J19" s="55"/>
      <c r="K19" s="53">
        <v>0</v>
      </c>
      <c r="L19" s="55">
        <v>0</v>
      </c>
      <c r="M19" s="55">
        <v>0</v>
      </c>
      <c r="N19" s="55">
        <v>0</v>
      </c>
      <c r="O19" s="72"/>
      <c r="P19" s="72"/>
      <c r="Q19" s="72"/>
      <c r="R19" s="28">
        <v>308</v>
      </c>
      <c r="S19" s="28">
        <v>175</v>
      </c>
      <c r="T19" s="52">
        <v>483</v>
      </c>
      <c r="U19" s="28">
        <v>203</v>
      </c>
      <c r="V19" s="28">
        <v>128</v>
      </c>
      <c r="W19" s="52">
        <v>331</v>
      </c>
      <c r="X19" s="28">
        <v>61</v>
      </c>
      <c r="Y19" s="28">
        <v>31</v>
      </c>
      <c r="Z19" s="52">
        <v>92</v>
      </c>
      <c r="AA19" s="52">
        <v>264</v>
      </c>
      <c r="AB19" s="52">
        <v>159</v>
      </c>
      <c r="AC19" s="52">
        <v>423</v>
      </c>
      <c r="AD19" s="71">
        <v>85.71428571428571</v>
      </c>
      <c r="AE19" s="71">
        <v>90.85714285714286</v>
      </c>
      <c r="AF19" s="71">
        <v>87.5776397515528</v>
      </c>
      <c r="AG19" s="52">
        <v>308</v>
      </c>
      <c r="AH19" s="52">
        <v>175</v>
      </c>
      <c r="AI19" s="52">
        <v>483</v>
      </c>
      <c r="AJ19" s="52">
        <v>203</v>
      </c>
      <c r="AK19" s="52">
        <v>128</v>
      </c>
      <c r="AL19" s="52">
        <v>331</v>
      </c>
      <c r="AM19" s="52">
        <v>61</v>
      </c>
      <c r="AN19" s="52">
        <v>31</v>
      </c>
      <c r="AO19" s="52">
        <v>92</v>
      </c>
      <c r="AP19" s="52">
        <v>264</v>
      </c>
      <c r="AQ19" s="52">
        <v>159</v>
      </c>
      <c r="AR19" s="52">
        <v>423</v>
      </c>
      <c r="AS19" s="71">
        <v>85.71428571428571</v>
      </c>
      <c r="AT19" s="71">
        <v>90.85714285714286</v>
      </c>
      <c r="AU19" s="71">
        <v>87.5776397515528</v>
      </c>
      <c r="AV19" s="55"/>
      <c r="AW19" s="55"/>
      <c r="AX19" s="53">
        <v>0</v>
      </c>
      <c r="AY19" s="55"/>
      <c r="AZ19" s="55"/>
      <c r="BA19" s="53">
        <v>0</v>
      </c>
      <c r="BB19" s="55"/>
      <c r="BC19" s="55"/>
      <c r="BD19" s="53">
        <v>0</v>
      </c>
      <c r="BE19" s="55">
        <v>0</v>
      </c>
      <c r="BF19" s="55">
        <v>0</v>
      </c>
      <c r="BG19" s="53">
        <v>0</v>
      </c>
      <c r="BH19" s="72"/>
      <c r="BI19" s="72" t="s">
        <v>49</v>
      </c>
      <c r="BJ19" s="72"/>
      <c r="BK19" s="55"/>
      <c r="BL19" s="55"/>
      <c r="BM19" s="53">
        <v>0</v>
      </c>
      <c r="BN19" s="55"/>
      <c r="BO19" s="55"/>
      <c r="BP19" s="53">
        <v>0</v>
      </c>
      <c r="BQ19" s="55"/>
      <c r="BR19" s="55"/>
      <c r="BS19" s="53">
        <v>0</v>
      </c>
      <c r="BT19" s="53">
        <v>0</v>
      </c>
      <c r="BU19" s="53">
        <v>0</v>
      </c>
      <c r="BV19" s="53">
        <v>0</v>
      </c>
      <c r="BW19" s="72" t="s">
        <v>49</v>
      </c>
      <c r="BX19" s="72" t="s">
        <v>49</v>
      </c>
      <c r="BY19" s="72" t="s">
        <v>49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72"/>
      <c r="CM19" s="72"/>
      <c r="CN19" s="72"/>
      <c r="CO19" s="55"/>
      <c r="CP19" s="55"/>
      <c r="CQ19" s="53">
        <v>0</v>
      </c>
      <c r="CR19" s="55"/>
      <c r="CS19" s="55"/>
      <c r="CT19" s="53">
        <v>0</v>
      </c>
      <c r="CU19" s="55"/>
      <c r="CV19" s="55"/>
      <c r="CW19" s="53">
        <v>0</v>
      </c>
      <c r="CX19" s="53"/>
      <c r="CY19" s="53"/>
      <c r="CZ19" s="53">
        <v>0</v>
      </c>
      <c r="DA19" s="72"/>
      <c r="DB19" s="72"/>
      <c r="DC19" s="72"/>
      <c r="DD19" s="55"/>
      <c r="DE19" s="55"/>
      <c r="DF19" s="53">
        <v>0</v>
      </c>
      <c r="DG19" s="55"/>
      <c r="DH19" s="55"/>
      <c r="DI19" s="53">
        <v>0</v>
      </c>
      <c r="DJ19" s="55"/>
      <c r="DK19" s="55"/>
      <c r="DL19" s="53">
        <v>0</v>
      </c>
      <c r="DM19" s="55">
        <v>0</v>
      </c>
      <c r="DN19" s="55">
        <v>0</v>
      </c>
      <c r="DO19" s="53">
        <v>0</v>
      </c>
      <c r="DP19" s="72"/>
      <c r="DQ19" s="72"/>
      <c r="DR19" s="72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72"/>
      <c r="EF19" s="72"/>
      <c r="EG19" s="72"/>
      <c r="EH19" s="52">
        <v>264</v>
      </c>
      <c r="EI19" s="52">
        <v>159</v>
      </c>
      <c r="EJ19" s="52">
        <v>423</v>
      </c>
      <c r="EK19" s="53"/>
      <c r="EL19" s="53"/>
      <c r="EM19" s="53"/>
      <c r="EN19" s="53"/>
      <c r="EO19" s="53"/>
      <c r="EP19" s="52">
        <v>14</v>
      </c>
      <c r="EQ19" s="72"/>
      <c r="ER19" s="72">
        <v>0</v>
      </c>
      <c r="ES19" s="72"/>
      <c r="ET19" s="72"/>
      <c r="EU19" s="72"/>
      <c r="EV19" s="71">
        <v>3.3096926713947985</v>
      </c>
      <c r="EW19" s="53"/>
      <c r="EX19" s="53"/>
      <c r="EY19" s="53"/>
      <c r="EZ19" s="53"/>
      <c r="FA19" s="53"/>
      <c r="FB19" s="53">
        <v>0</v>
      </c>
      <c r="FC19" s="53"/>
      <c r="FD19" s="53"/>
      <c r="FE19" s="53"/>
      <c r="FF19" s="72"/>
      <c r="FG19" s="72"/>
      <c r="FH19" s="72"/>
      <c r="FI19" s="72"/>
      <c r="FJ19" s="72"/>
      <c r="FK19" s="72"/>
      <c r="FL19" s="53"/>
      <c r="FM19" s="53"/>
      <c r="FN19" s="53"/>
      <c r="FO19" s="53"/>
      <c r="FP19" s="53"/>
      <c r="FQ19" s="53"/>
      <c r="FR19" s="53"/>
      <c r="FS19" s="53"/>
      <c r="FT19" s="53"/>
      <c r="FU19" s="72"/>
      <c r="FV19" s="72"/>
      <c r="FW19" s="72"/>
      <c r="FX19" s="72"/>
      <c r="FY19" s="72"/>
      <c r="FZ19" s="72"/>
      <c r="GA19" s="4" t="s">
        <v>41</v>
      </c>
      <c r="GB19" s="4" t="s">
        <v>41</v>
      </c>
      <c r="GC19" s="4" t="s">
        <v>41</v>
      </c>
      <c r="GD19" s="4" t="s">
        <v>41</v>
      </c>
      <c r="GE19" s="4" t="s">
        <v>41</v>
      </c>
      <c r="GF19" s="4" t="s">
        <v>41</v>
      </c>
      <c r="GG19" s="4" t="s">
        <v>41</v>
      </c>
      <c r="GH19" s="4" t="s">
        <v>41</v>
      </c>
    </row>
    <row r="20" spans="1:190" ht="28.5">
      <c r="A20" s="3">
        <v>11</v>
      </c>
      <c r="B20" s="92" t="s">
        <v>60</v>
      </c>
      <c r="C20" s="28">
        <v>285</v>
      </c>
      <c r="D20" s="28">
        <v>197</v>
      </c>
      <c r="E20" s="70">
        <v>482</v>
      </c>
      <c r="F20" s="28">
        <v>270</v>
      </c>
      <c r="G20" s="28">
        <v>183</v>
      </c>
      <c r="H20" s="52">
        <v>453</v>
      </c>
      <c r="I20" s="28">
        <v>14</v>
      </c>
      <c r="J20" s="28">
        <v>9</v>
      </c>
      <c r="K20" s="52">
        <v>23</v>
      </c>
      <c r="L20" s="28">
        <v>284</v>
      </c>
      <c r="M20" s="28">
        <v>192</v>
      </c>
      <c r="N20" s="28">
        <v>476</v>
      </c>
      <c r="O20" s="71">
        <v>99.64912280701755</v>
      </c>
      <c r="P20" s="71">
        <v>97.46192893401016</v>
      </c>
      <c r="Q20" s="71">
        <v>98.7551867219917</v>
      </c>
      <c r="R20" s="28">
        <v>34</v>
      </c>
      <c r="S20" s="28">
        <v>13</v>
      </c>
      <c r="T20" s="52">
        <v>47</v>
      </c>
      <c r="U20" s="28">
        <v>18</v>
      </c>
      <c r="V20" s="28">
        <v>5</v>
      </c>
      <c r="W20" s="52">
        <v>23</v>
      </c>
      <c r="X20" s="50">
        <v>11</v>
      </c>
      <c r="Y20" s="28">
        <v>6</v>
      </c>
      <c r="Z20" s="52">
        <v>17</v>
      </c>
      <c r="AA20" s="28">
        <v>29</v>
      </c>
      <c r="AB20" s="28">
        <v>11</v>
      </c>
      <c r="AC20" s="52">
        <v>40</v>
      </c>
      <c r="AD20" s="71">
        <v>85.29411764705883</v>
      </c>
      <c r="AE20" s="71">
        <v>84.61538461538461</v>
      </c>
      <c r="AF20" s="71">
        <v>85.1063829787234</v>
      </c>
      <c r="AG20" s="52">
        <v>319</v>
      </c>
      <c r="AH20" s="52">
        <v>210</v>
      </c>
      <c r="AI20" s="52">
        <v>529</v>
      </c>
      <c r="AJ20" s="52">
        <v>288</v>
      </c>
      <c r="AK20" s="52">
        <v>188</v>
      </c>
      <c r="AL20" s="52">
        <v>476</v>
      </c>
      <c r="AM20" s="52">
        <v>25</v>
      </c>
      <c r="AN20" s="52">
        <v>15</v>
      </c>
      <c r="AO20" s="52">
        <v>40</v>
      </c>
      <c r="AP20" s="28">
        <v>313</v>
      </c>
      <c r="AQ20" s="28">
        <v>203</v>
      </c>
      <c r="AR20" s="52">
        <v>516</v>
      </c>
      <c r="AS20" s="71">
        <v>98.11912225705329</v>
      </c>
      <c r="AT20" s="71">
        <v>96.66666666666667</v>
      </c>
      <c r="AU20" s="71">
        <v>97.54253308128544</v>
      </c>
      <c r="AV20" s="59">
        <v>40</v>
      </c>
      <c r="AW20" s="59">
        <v>26</v>
      </c>
      <c r="AX20" s="52">
        <v>66</v>
      </c>
      <c r="AY20" s="59">
        <v>38</v>
      </c>
      <c r="AZ20" s="59">
        <v>24</v>
      </c>
      <c r="BA20" s="52">
        <v>62</v>
      </c>
      <c r="BB20" s="50">
        <v>2</v>
      </c>
      <c r="BC20" s="50">
        <v>2</v>
      </c>
      <c r="BD20" s="52">
        <v>4</v>
      </c>
      <c r="BE20" s="28">
        <v>40</v>
      </c>
      <c r="BF20" s="28">
        <v>26</v>
      </c>
      <c r="BG20" s="52">
        <v>66</v>
      </c>
      <c r="BH20" s="71">
        <v>100</v>
      </c>
      <c r="BI20" s="71">
        <v>100</v>
      </c>
      <c r="BJ20" s="71">
        <v>100</v>
      </c>
      <c r="BK20" s="55"/>
      <c r="BL20" s="55"/>
      <c r="BM20" s="53">
        <v>0</v>
      </c>
      <c r="BN20" s="55"/>
      <c r="BO20" s="55"/>
      <c r="BP20" s="53">
        <v>0</v>
      </c>
      <c r="BQ20" s="55"/>
      <c r="BR20" s="55"/>
      <c r="BS20" s="53">
        <v>0</v>
      </c>
      <c r="BT20" s="53">
        <v>0</v>
      </c>
      <c r="BU20" s="53">
        <v>0</v>
      </c>
      <c r="BV20" s="53">
        <v>0</v>
      </c>
      <c r="BW20" s="72" t="s">
        <v>49</v>
      </c>
      <c r="BX20" s="72" t="s">
        <v>49</v>
      </c>
      <c r="BY20" s="72" t="s">
        <v>49</v>
      </c>
      <c r="BZ20" s="52">
        <v>40</v>
      </c>
      <c r="CA20" s="52">
        <v>26</v>
      </c>
      <c r="CB20" s="52">
        <v>66</v>
      </c>
      <c r="CC20" s="52">
        <v>38</v>
      </c>
      <c r="CD20" s="52">
        <v>24</v>
      </c>
      <c r="CE20" s="52">
        <v>62</v>
      </c>
      <c r="CF20" s="52">
        <v>2</v>
      </c>
      <c r="CG20" s="52">
        <v>2</v>
      </c>
      <c r="CH20" s="52">
        <v>4</v>
      </c>
      <c r="CI20" s="28">
        <v>40</v>
      </c>
      <c r="CJ20" s="28">
        <v>26</v>
      </c>
      <c r="CK20" s="52">
        <v>66</v>
      </c>
      <c r="CL20" s="71">
        <v>100</v>
      </c>
      <c r="CM20" s="71">
        <v>100</v>
      </c>
      <c r="CN20" s="71">
        <v>100</v>
      </c>
      <c r="CO20" s="28">
        <v>97</v>
      </c>
      <c r="CP20" s="28">
        <v>86</v>
      </c>
      <c r="CQ20" s="52">
        <v>183</v>
      </c>
      <c r="CR20" s="28">
        <v>94</v>
      </c>
      <c r="CS20" s="28">
        <v>82</v>
      </c>
      <c r="CT20" s="52">
        <v>176</v>
      </c>
      <c r="CU20" s="28">
        <v>3</v>
      </c>
      <c r="CV20" s="28">
        <v>4</v>
      </c>
      <c r="CW20" s="52">
        <v>7</v>
      </c>
      <c r="CX20" s="28">
        <v>97</v>
      </c>
      <c r="CY20" s="28">
        <v>86</v>
      </c>
      <c r="CZ20" s="52">
        <v>183</v>
      </c>
      <c r="DA20" s="71">
        <v>100</v>
      </c>
      <c r="DB20" s="71">
        <v>100</v>
      </c>
      <c r="DC20" s="71">
        <v>100</v>
      </c>
      <c r="DD20" s="28">
        <v>3</v>
      </c>
      <c r="DE20" s="28">
        <v>4</v>
      </c>
      <c r="DF20" s="52">
        <v>7</v>
      </c>
      <c r="DG20" s="28">
        <v>3</v>
      </c>
      <c r="DH20" s="28">
        <v>4</v>
      </c>
      <c r="DI20" s="52">
        <v>7</v>
      </c>
      <c r="DJ20" s="55"/>
      <c r="DK20" s="55"/>
      <c r="DL20" s="53">
        <v>0</v>
      </c>
      <c r="DM20" s="28">
        <v>3</v>
      </c>
      <c r="DN20" s="28">
        <v>4</v>
      </c>
      <c r="DO20" s="52">
        <v>7</v>
      </c>
      <c r="DP20" s="71">
        <v>100</v>
      </c>
      <c r="DQ20" s="71">
        <v>100</v>
      </c>
      <c r="DR20" s="71">
        <v>100</v>
      </c>
      <c r="DS20" s="52">
        <v>100</v>
      </c>
      <c r="DT20" s="52">
        <v>90</v>
      </c>
      <c r="DU20" s="52">
        <v>190</v>
      </c>
      <c r="DV20" s="52">
        <v>97</v>
      </c>
      <c r="DW20" s="52">
        <v>86</v>
      </c>
      <c r="DX20" s="52">
        <v>183</v>
      </c>
      <c r="DY20" s="52">
        <v>3</v>
      </c>
      <c r="DZ20" s="52">
        <v>4</v>
      </c>
      <c r="EA20" s="52">
        <v>7</v>
      </c>
      <c r="EB20" s="28">
        <v>100</v>
      </c>
      <c r="EC20" s="28">
        <v>90</v>
      </c>
      <c r="ED20" s="52">
        <v>190</v>
      </c>
      <c r="EE20" s="71">
        <v>100</v>
      </c>
      <c r="EF20" s="71">
        <v>100</v>
      </c>
      <c r="EG20" s="71">
        <v>100</v>
      </c>
      <c r="EH20" s="52">
        <v>313</v>
      </c>
      <c r="EI20" s="52">
        <v>203</v>
      </c>
      <c r="EJ20" s="52">
        <v>516</v>
      </c>
      <c r="EK20" s="52">
        <v>3</v>
      </c>
      <c r="EL20" s="52">
        <v>0</v>
      </c>
      <c r="EM20" s="52">
        <v>3</v>
      </c>
      <c r="EN20" s="52">
        <v>99</v>
      </c>
      <c r="EO20" s="52">
        <v>64</v>
      </c>
      <c r="EP20" s="52">
        <v>163</v>
      </c>
      <c r="EQ20" s="71">
        <v>0.9584664536741214</v>
      </c>
      <c r="ER20" s="77">
        <v>0</v>
      </c>
      <c r="ES20" s="71">
        <v>0.5813953488372093</v>
      </c>
      <c r="ET20" s="71">
        <v>31.62939297124601</v>
      </c>
      <c r="EU20" s="71">
        <v>31.527093596059117</v>
      </c>
      <c r="EV20" s="71">
        <v>31.589147286821703</v>
      </c>
      <c r="EW20" s="52">
        <v>40</v>
      </c>
      <c r="EX20" s="52">
        <v>26</v>
      </c>
      <c r="EY20" s="52">
        <v>66</v>
      </c>
      <c r="EZ20" s="53"/>
      <c r="FA20" s="53"/>
      <c r="FB20" s="53">
        <v>0</v>
      </c>
      <c r="FC20" s="52">
        <v>10</v>
      </c>
      <c r="FD20" s="52">
        <v>6</v>
      </c>
      <c r="FE20" s="52">
        <v>16</v>
      </c>
      <c r="FF20" s="72"/>
      <c r="FG20" s="72"/>
      <c r="FH20" s="72"/>
      <c r="FI20" s="71">
        <v>25</v>
      </c>
      <c r="FJ20" s="71">
        <v>23.076923076923077</v>
      </c>
      <c r="FK20" s="71">
        <v>24.242424242424242</v>
      </c>
      <c r="FL20" s="52">
        <v>100</v>
      </c>
      <c r="FM20" s="52">
        <v>90</v>
      </c>
      <c r="FN20" s="52">
        <v>190</v>
      </c>
      <c r="FO20" s="53"/>
      <c r="FP20" s="53"/>
      <c r="FQ20" s="53"/>
      <c r="FR20" s="52">
        <v>65</v>
      </c>
      <c r="FS20" s="52">
        <v>46</v>
      </c>
      <c r="FT20" s="52">
        <v>111</v>
      </c>
      <c r="FU20" s="72"/>
      <c r="FV20" s="72"/>
      <c r="FW20" s="72"/>
      <c r="FX20" s="71">
        <v>65</v>
      </c>
      <c r="FY20" s="71">
        <v>51.11111111111111</v>
      </c>
      <c r="FZ20" s="71">
        <v>58.42105263157895</v>
      </c>
      <c r="GA20" s="4" t="s">
        <v>41</v>
      </c>
      <c r="GB20" s="4" t="s">
        <v>41</v>
      </c>
      <c r="GC20" s="4" t="s">
        <v>41</v>
      </c>
      <c r="GD20" s="4" t="s">
        <v>41</v>
      </c>
      <c r="GE20" s="4" t="s">
        <v>41</v>
      </c>
      <c r="GF20" s="4" t="s">
        <v>41</v>
      </c>
      <c r="GG20" s="4" t="s">
        <v>41</v>
      </c>
      <c r="GH20" s="4" t="s">
        <v>41</v>
      </c>
    </row>
    <row r="21" spans="1:190" s="16" customFormat="1" ht="28.5">
      <c r="A21" s="3">
        <v>12</v>
      </c>
      <c r="B21" s="92" t="s">
        <v>61</v>
      </c>
      <c r="C21" s="28">
        <v>7791</v>
      </c>
      <c r="D21" s="28">
        <v>7517</v>
      </c>
      <c r="E21" s="70">
        <v>15308</v>
      </c>
      <c r="F21" s="28">
        <v>6810</v>
      </c>
      <c r="G21" s="28">
        <v>6445</v>
      </c>
      <c r="H21" s="52">
        <v>13255</v>
      </c>
      <c r="I21" s="28">
        <v>151</v>
      </c>
      <c r="J21" s="28">
        <v>172</v>
      </c>
      <c r="K21" s="52">
        <v>323</v>
      </c>
      <c r="L21" s="28">
        <v>6961</v>
      </c>
      <c r="M21" s="28">
        <v>6617</v>
      </c>
      <c r="N21" s="28">
        <v>13578</v>
      </c>
      <c r="O21" s="71">
        <v>89.34668206905404</v>
      </c>
      <c r="P21" s="71">
        <v>88.02713848609818</v>
      </c>
      <c r="Q21" s="71">
        <v>88.69871962372615</v>
      </c>
      <c r="R21" s="28">
        <v>772</v>
      </c>
      <c r="S21" s="28">
        <v>694</v>
      </c>
      <c r="T21" s="52">
        <v>1466</v>
      </c>
      <c r="U21" s="28">
        <v>138</v>
      </c>
      <c r="V21" s="28">
        <v>135</v>
      </c>
      <c r="W21" s="52">
        <v>273</v>
      </c>
      <c r="X21" s="55"/>
      <c r="Y21" s="54"/>
      <c r="Z21" s="53"/>
      <c r="AA21" s="28">
        <v>138</v>
      </c>
      <c r="AB21" s="28">
        <v>135</v>
      </c>
      <c r="AC21" s="52">
        <v>273</v>
      </c>
      <c r="AD21" s="71">
        <v>17.875647668393782</v>
      </c>
      <c r="AE21" s="71">
        <v>19.45244956772334</v>
      </c>
      <c r="AF21" s="71">
        <v>18.622100954979537</v>
      </c>
      <c r="AG21" s="52">
        <v>8563</v>
      </c>
      <c r="AH21" s="52">
        <v>8211</v>
      </c>
      <c r="AI21" s="52">
        <v>16774</v>
      </c>
      <c r="AJ21" s="52">
        <v>6948</v>
      </c>
      <c r="AK21" s="52">
        <v>6580</v>
      </c>
      <c r="AL21" s="52">
        <v>13528</v>
      </c>
      <c r="AM21" s="52">
        <v>151</v>
      </c>
      <c r="AN21" s="52">
        <v>172</v>
      </c>
      <c r="AO21" s="52">
        <v>323</v>
      </c>
      <c r="AP21" s="28">
        <v>7099</v>
      </c>
      <c r="AQ21" s="28">
        <v>6752</v>
      </c>
      <c r="AR21" s="52">
        <v>13851</v>
      </c>
      <c r="AS21" s="71">
        <v>82.90318813499941</v>
      </c>
      <c r="AT21" s="71">
        <v>82.23115333089758</v>
      </c>
      <c r="AU21" s="71">
        <v>82.57422201025396</v>
      </c>
      <c r="AV21" s="28">
        <v>75</v>
      </c>
      <c r="AW21" s="28">
        <v>92</v>
      </c>
      <c r="AX21" s="52">
        <v>167</v>
      </c>
      <c r="AY21" s="28">
        <v>66</v>
      </c>
      <c r="AZ21" s="28">
        <v>71</v>
      </c>
      <c r="BA21" s="52">
        <v>137</v>
      </c>
      <c r="BB21" s="28">
        <v>2</v>
      </c>
      <c r="BC21" s="28">
        <v>4</v>
      </c>
      <c r="BD21" s="52">
        <v>6</v>
      </c>
      <c r="BE21" s="28">
        <v>68</v>
      </c>
      <c r="BF21" s="28">
        <v>75</v>
      </c>
      <c r="BG21" s="52">
        <v>143</v>
      </c>
      <c r="BH21" s="71">
        <v>90.66666666666666</v>
      </c>
      <c r="BI21" s="71">
        <v>81.52173913043478</v>
      </c>
      <c r="BJ21" s="71">
        <v>85.62874251497006</v>
      </c>
      <c r="BK21" s="28">
        <v>8</v>
      </c>
      <c r="BL21" s="28">
        <v>15</v>
      </c>
      <c r="BM21" s="52">
        <v>23</v>
      </c>
      <c r="BN21" s="28">
        <v>3</v>
      </c>
      <c r="BO21" s="28">
        <v>3</v>
      </c>
      <c r="BP21" s="52">
        <v>6</v>
      </c>
      <c r="BQ21" s="55"/>
      <c r="BR21" s="55"/>
      <c r="BS21" s="53">
        <v>0</v>
      </c>
      <c r="BT21" s="52">
        <v>3</v>
      </c>
      <c r="BU21" s="52">
        <v>3</v>
      </c>
      <c r="BV21" s="52">
        <v>6</v>
      </c>
      <c r="BW21" s="71">
        <v>37.5</v>
      </c>
      <c r="BX21" s="71">
        <v>20</v>
      </c>
      <c r="BY21" s="71">
        <v>26.08695652173913</v>
      </c>
      <c r="BZ21" s="52">
        <v>83</v>
      </c>
      <c r="CA21" s="52">
        <v>107</v>
      </c>
      <c r="CB21" s="52">
        <v>190</v>
      </c>
      <c r="CC21" s="52">
        <v>69</v>
      </c>
      <c r="CD21" s="52">
        <v>74</v>
      </c>
      <c r="CE21" s="52">
        <v>143</v>
      </c>
      <c r="CF21" s="52">
        <v>2</v>
      </c>
      <c r="CG21" s="52">
        <v>4</v>
      </c>
      <c r="CH21" s="52">
        <v>6</v>
      </c>
      <c r="CI21" s="28">
        <v>71</v>
      </c>
      <c r="CJ21" s="28">
        <v>78</v>
      </c>
      <c r="CK21" s="52">
        <v>149</v>
      </c>
      <c r="CL21" s="71">
        <v>85.54216867469879</v>
      </c>
      <c r="CM21" s="71">
        <v>72.89719626168224</v>
      </c>
      <c r="CN21" s="71">
        <v>78.42105263157895</v>
      </c>
      <c r="CO21" s="28">
        <v>581</v>
      </c>
      <c r="CP21" s="28">
        <v>616</v>
      </c>
      <c r="CQ21" s="52">
        <v>1197</v>
      </c>
      <c r="CR21" s="28">
        <v>514</v>
      </c>
      <c r="CS21" s="28">
        <v>514</v>
      </c>
      <c r="CT21" s="52">
        <v>1028</v>
      </c>
      <c r="CU21" s="28">
        <v>9</v>
      </c>
      <c r="CV21" s="28">
        <v>13</v>
      </c>
      <c r="CW21" s="52">
        <v>22</v>
      </c>
      <c r="CX21" s="28">
        <v>523</v>
      </c>
      <c r="CY21" s="28">
        <v>527</v>
      </c>
      <c r="CZ21" s="52">
        <v>1050</v>
      </c>
      <c r="DA21" s="71">
        <v>90.0172117039587</v>
      </c>
      <c r="DB21" s="71">
        <v>85.55194805194806</v>
      </c>
      <c r="DC21" s="71">
        <v>87.71929824561403</v>
      </c>
      <c r="DD21" s="28">
        <v>61</v>
      </c>
      <c r="DE21" s="28">
        <v>54</v>
      </c>
      <c r="DF21" s="52">
        <v>115</v>
      </c>
      <c r="DG21" s="28">
        <v>16</v>
      </c>
      <c r="DH21" s="28">
        <v>17</v>
      </c>
      <c r="DI21" s="52">
        <v>33</v>
      </c>
      <c r="DJ21" s="54"/>
      <c r="DK21" s="54"/>
      <c r="DL21" s="53">
        <v>0</v>
      </c>
      <c r="DM21" s="28">
        <v>16</v>
      </c>
      <c r="DN21" s="28">
        <v>17</v>
      </c>
      <c r="DO21" s="52">
        <v>33</v>
      </c>
      <c r="DP21" s="71">
        <v>26.229508196721312</v>
      </c>
      <c r="DQ21" s="71">
        <v>31.48148148148148</v>
      </c>
      <c r="DR21" s="71">
        <v>28.695652173913043</v>
      </c>
      <c r="DS21" s="52">
        <v>642</v>
      </c>
      <c r="DT21" s="52">
        <v>670</v>
      </c>
      <c r="DU21" s="52">
        <v>1312</v>
      </c>
      <c r="DV21" s="52">
        <v>530</v>
      </c>
      <c r="DW21" s="52">
        <v>531</v>
      </c>
      <c r="DX21" s="52">
        <v>1061</v>
      </c>
      <c r="DY21" s="52">
        <v>9</v>
      </c>
      <c r="DZ21" s="52">
        <v>13</v>
      </c>
      <c r="EA21" s="52">
        <v>22</v>
      </c>
      <c r="EB21" s="28">
        <v>539</v>
      </c>
      <c r="EC21" s="28">
        <v>544</v>
      </c>
      <c r="ED21" s="52">
        <v>1083</v>
      </c>
      <c r="EE21" s="71">
        <v>83.95638629283489</v>
      </c>
      <c r="EF21" s="71">
        <v>81.19402985074626</v>
      </c>
      <c r="EG21" s="71">
        <v>82.54573170731707</v>
      </c>
      <c r="EH21" s="52">
        <v>7099</v>
      </c>
      <c r="EI21" s="52">
        <v>6752</v>
      </c>
      <c r="EJ21" s="52">
        <v>13851</v>
      </c>
      <c r="EK21" s="52">
        <v>542</v>
      </c>
      <c r="EL21" s="52">
        <v>864</v>
      </c>
      <c r="EM21" s="52">
        <v>1406</v>
      </c>
      <c r="EN21" s="52">
        <v>1323</v>
      </c>
      <c r="EO21" s="52">
        <v>1626</v>
      </c>
      <c r="EP21" s="52">
        <v>2949</v>
      </c>
      <c r="EQ21" s="71">
        <v>7.634878151852374</v>
      </c>
      <c r="ER21" s="71">
        <v>12.796208530805687</v>
      </c>
      <c r="ES21" s="71">
        <v>10.150891632373115</v>
      </c>
      <c r="ET21" s="71">
        <v>18.636427665868432</v>
      </c>
      <c r="EU21" s="71">
        <v>24.08175355450237</v>
      </c>
      <c r="EV21" s="71">
        <v>21.290881524799655</v>
      </c>
      <c r="EW21" s="52">
        <v>71</v>
      </c>
      <c r="EX21" s="52">
        <v>78</v>
      </c>
      <c r="EY21" s="52">
        <v>149</v>
      </c>
      <c r="EZ21" s="52">
        <v>2</v>
      </c>
      <c r="FA21" s="52">
        <v>5</v>
      </c>
      <c r="FB21" s="52">
        <v>7</v>
      </c>
      <c r="FC21" s="52">
        <v>15</v>
      </c>
      <c r="FD21" s="52">
        <v>11</v>
      </c>
      <c r="FE21" s="52">
        <v>26</v>
      </c>
      <c r="FF21" s="71">
        <v>2.8169014084507045</v>
      </c>
      <c r="FG21" s="71">
        <v>6.41025641025641</v>
      </c>
      <c r="FH21" s="71">
        <v>4.697986577181208</v>
      </c>
      <c r="FI21" s="71">
        <v>21.126760563380284</v>
      </c>
      <c r="FJ21" s="71">
        <v>14.102564102564102</v>
      </c>
      <c r="FK21" s="71">
        <v>17.449664429530202</v>
      </c>
      <c r="FL21" s="52">
        <v>539</v>
      </c>
      <c r="FM21" s="52">
        <v>544</v>
      </c>
      <c r="FN21" s="52">
        <v>1083</v>
      </c>
      <c r="FO21" s="52">
        <v>18</v>
      </c>
      <c r="FP21" s="52">
        <v>24</v>
      </c>
      <c r="FQ21" s="52">
        <v>42</v>
      </c>
      <c r="FR21" s="52">
        <v>68</v>
      </c>
      <c r="FS21" s="52">
        <v>98</v>
      </c>
      <c r="FT21" s="52">
        <v>166</v>
      </c>
      <c r="FU21" s="71">
        <v>3.339517625231911</v>
      </c>
      <c r="FV21" s="71">
        <v>4.411764705882352</v>
      </c>
      <c r="FW21" s="71">
        <v>3.8781163434903045</v>
      </c>
      <c r="FX21" s="71">
        <v>12.615955473098332</v>
      </c>
      <c r="FY21" s="71">
        <v>18.01470588235294</v>
      </c>
      <c r="FZ21" s="71">
        <v>15.327793167128346</v>
      </c>
      <c r="GA21" s="4" t="s">
        <v>41</v>
      </c>
      <c r="GB21" s="4" t="s">
        <v>41</v>
      </c>
      <c r="GC21" s="4" t="s">
        <v>41</v>
      </c>
      <c r="GD21" s="4" t="s">
        <v>41</v>
      </c>
      <c r="GE21" s="4" t="s">
        <v>41</v>
      </c>
      <c r="GF21" s="4" t="s">
        <v>41</v>
      </c>
      <c r="GG21" s="4" t="s">
        <v>41</v>
      </c>
      <c r="GH21" s="4" t="s">
        <v>41</v>
      </c>
    </row>
    <row r="22" spans="1:190" ht="28.5">
      <c r="A22" s="3">
        <v>13</v>
      </c>
      <c r="B22" s="92" t="s">
        <v>62</v>
      </c>
      <c r="C22" s="28">
        <v>566544</v>
      </c>
      <c r="D22" s="28">
        <v>333113</v>
      </c>
      <c r="E22" s="70">
        <v>899657</v>
      </c>
      <c r="F22" s="28">
        <v>383895</v>
      </c>
      <c r="G22" s="28">
        <v>254613</v>
      </c>
      <c r="H22" s="52">
        <v>638508</v>
      </c>
      <c r="I22" s="28">
        <v>33633</v>
      </c>
      <c r="J22" s="28">
        <v>17504</v>
      </c>
      <c r="K22" s="52">
        <v>51137</v>
      </c>
      <c r="L22" s="28">
        <v>417528</v>
      </c>
      <c r="M22" s="28">
        <v>272117</v>
      </c>
      <c r="N22" s="28">
        <v>689645</v>
      </c>
      <c r="O22" s="71">
        <v>73.69736507667542</v>
      </c>
      <c r="P22" s="71">
        <v>81.68909649278173</v>
      </c>
      <c r="Q22" s="71">
        <v>76.6564368420409</v>
      </c>
      <c r="R22" s="28">
        <v>27997</v>
      </c>
      <c r="S22" s="28">
        <v>9196</v>
      </c>
      <c r="T22" s="52">
        <v>37193</v>
      </c>
      <c r="U22" s="28">
        <v>10004</v>
      </c>
      <c r="V22" s="28">
        <v>4239</v>
      </c>
      <c r="W22" s="52">
        <v>14243</v>
      </c>
      <c r="X22" s="50">
        <v>235</v>
      </c>
      <c r="Y22" s="50">
        <v>77</v>
      </c>
      <c r="Z22" s="52">
        <v>312</v>
      </c>
      <c r="AA22" s="28">
        <v>10239</v>
      </c>
      <c r="AB22" s="28">
        <v>4316</v>
      </c>
      <c r="AC22" s="52">
        <v>14555</v>
      </c>
      <c r="AD22" s="71">
        <v>36.57177554738008</v>
      </c>
      <c r="AE22" s="71">
        <v>46.93344932579382</v>
      </c>
      <c r="AF22" s="71">
        <v>39.13370795579814</v>
      </c>
      <c r="AG22" s="52">
        <v>594541</v>
      </c>
      <c r="AH22" s="52">
        <v>342309</v>
      </c>
      <c r="AI22" s="52">
        <v>936850</v>
      </c>
      <c r="AJ22" s="52">
        <v>393899</v>
      </c>
      <c r="AK22" s="52">
        <v>258852</v>
      </c>
      <c r="AL22" s="52">
        <v>652751</v>
      </c>
      <c r="AM22" s="52">
        <v>33868</v>
      </c>
      <c r="AN22" s="52">
        <v>17581</v>
      </c>
      <c r="AO22" s="52">
        <v>51449</v>
      </c>
      <c r="AP22" s="28">
        <v>427767</v>
      </c>
      <c r="AQ22" s="28">
        <v>276433</v>
      </c>
      <c r="AR22" s="52">
        <v>704200</v>
      </c>
      <c r="AS22" s="71">
        <v>71.94911704995954</v>
      </c>
      <c r="AT22" s="71">
        <v>80.7553993613957</v>
      </c>
      <c r="AU22" s="71">
        <v>75.16678230239633</v>
      </c>
      <c r="AV22" s="28">
        <v>54616</v>
      </c>
      <c r="AW22" s="28">
        <v>32440</v>
      </c>
      <c r="AX22" s="52">
        <v>87056</v>
      </c>
      <c r="AY22" s="28">
        <v>30252</v>
      </c>
      <c r="AZ22" s="28">
        <v>20862</v>
      </c>
      <c r="BA22" s="52">
        <v>51114</v>
      </c>
      <c r="BB22" s="50">
        <v>4072</v>
      </c>
      <c r="BC22" s="50">
        <v>2343</v>
      </c>
      <c r="BD22" s="52">
        <v>6415</v>
      </c>
      <c r="BE22" s="28">
        <v>34324</v>
      </c>
      <c r="BF22" s="28">
        <v>23205</v>
      </c>
      <c r="BG22" s="52">
        <v>57529</v>
      </c>
      <c r="BH22" s="71">
        <v>62.84605243884576</v>
      </c>
      <c r="BI22" s="71">
        <v>71.53205918618988</v>
      </c>
      <c r="BJ22" s="71">
        <v>66.08275133247565</v>
      </c>
      <c r="BK22" s="28">
        <v>3491</v>
      </c>
      <c r="BL22" s="28">
        <v>1393</v>
      </c>
      <c r="BM22" s="52">
        <v>4884</v>
      </c>
      <c r="BN22" s="28">
        <v>988</v>
      </c>
      <c r="BO22" s="28">
        <v>561</v>
      </c>
      <c r="BP22" s="52">
        <v>1549</v>
      </c>
      <c r="BQ22" s="28">
        <v>9</v>
      </c>
      <c r="BR22" s="28">
        <v>8</v>
      </c>
      <c r="BS22" s="52">
        <v>17</v>
      </c>
      <c r="BT22" s="52">
        <v>997</v>
      </c>
      <c r="BU22" s="52">
        <v>569</v>
      </c>
      <c r="BV22" s="52">
        <v>1566</v>
      </c>
      <c r="BW22" s="71">
        <v>28.559152105413922</v>
      </c>
      <c r="BX22" s="71">
        <v>40.84709260588657</v>
      </c>
      <c r="BY22" s="71">
        <v>32.06388206388206</v>
      </c>
      <c r="BZ22" s="52">
        <v>58107</v>
      </c>
      <c r="CA22" s="52">
        <v>33833</v>
      </c>
      <c r="CB22" s="52">
        <v>91940</v>
      </c>
      <c r="CC22" s="52">
        <v>31240</v>
      </c>
      <c r="CD22" s="52">
        <v>21423</v>
      </c>
      <c r="CE22" s="52">
        <v>52663</v>
      </c>
      <c r="CF22" s="52">
        <v>4081</v>
      </c>
      <c r="CG22" s="52">
        <v>2351</v>
      </c>
      <c r="CH22" s="52">
        <v>6432</v>
      </c>
      <c r="CI22" s="28">
        <v>35321</v>
      </c>
      <c r="CJ22" s="28">
        <v>23774</v>
      </c>
      <c r="CK22" s="52">
        <v>59095</v>
      </c>
      <c r="CL22" s="71">
        <v>60.78613592166177</v>
      </c>
      <c r="CM22" s="71">
        <v>70.26867259775959</v>
      </c>
      <c r="CN22" s="71">
        <v>64.27561453121601</v>
      </c>
      <c r="CO22" s="28">
        <v>73502</v>
      </c>
      <c r="CP22" s="28">
        <v>54671</v>
      </c>
      <c r="CQ22" s="52">
        <v>128173</v>
      </c>
      <c r="CR22" s="28">
        <v>47332</v>
      </c>
      <c r="CS22" s="28">
        <v>39162</v>
      </c>
      <c r="CT22" s="52">
        <v>86494</v>
      </c>
      <c r="CU22" s="28">
        <v>4798</v>
      </c>
      <c r="CV22" s="28">
        <v>3179</v>
      </c>
      <c r="CW22" s="52">
        <v>7977</v>
      </c>
      <c r="CX22" s="28">
        <v>52130</v>
      </c>
      <c r="CY22" s="28">
        <v>42341</v>
      </c>
      <c r="CZ22" s="52">
        <v>94471</v>
      </c>
      <c r="DA22" s="71">
        <v>70.92324018394058</v>
      </c>
      <c r="DB22" s="71">
        <v>77.44690969618262</v>
      </c>
      <c r="DC22" s="71">
        <v>73.70585068618196</v>
      </c>
      <c r="DD22" s="28">
        <v>1739</v>
      </c>
      <c r="DE22" s="28">
        <v>817</v>
      </c>
      <c r="DF22" s="52">
        <v>2556</v>
      </c>
      <c r="DG22" s="28">
        <v>364</v>
      </c>
      <c r="DH22" s="28">
        <v>167</v>
      </c>
      <c r="DI22" s="52">
        <v>531</v>
      </c>
      <c r="DJ22" s="28">
        <v>12</v>
      </c>
      <c r="DK22" s="28">
        <v>60</v>
      </c>
      <c r="DL22" s="52">
        <v>72</v>
      </c>
      <c r="DM22" s="28">
        <v>376</v>
      </c>
      <c r="DN22" s="28">
        <v>227</v>
      </c>
      <c r="DO22" s="52">
        <v>603</v>
      </c>
      <c r="DP22" s="71">
        <v>21.62162162162162</v>
      </c>
      <c r="DQ22" s="71">
        <v>27.784577723378213</v>
      </c>
      <c r="DR22" s="71">
        <v>23.591549295774648</v>
      </c>
      <c r="DS22" s="52">
        <v>75241</v>
      </c>
      <c r="DT22" s="52">
        <v>55488</v>
      </c>
      <c r="DU22" s="52">
        <v>130729</v>
      </c>
      <c r="DV22" s="52">
        <v>47696</v>
      </c>
      <c r="DW22" s="52">
        <v>39329</v>
      </c>
      <c r="DX22" s="52">
        <v>87025</v>
      </c>
      <c r="DY22" s="52">
        <v>4810</v>
      </c>
      <c r="DZ22" s="52">
        <v>3239</v>
      </c>
      <c r="EA22" s="52">
        <v>8049</v>
      </c>
      <c r="EB22" s="28">
        <v>52506</v>
      </c>
      <c r="EC22" s="28">
        <v>42568</v>
      </c>
      <c r="ED22" s="52">
        <v>95074</v>
      </c>
      <c r="EE22" s="71">
        <v>69.78376151300488</v>
      </c>
      <c r="EF22" s="71">
        <v>76.7156862745098</v>
      </c>
      <c r="EG22" s="71">
        <v>72.72602100528574</v>
      </c>
      <c r="EH22" s="52">
        <v>427767</v>
      </c>
      <c r="EI22" s="52">
        <v>276433</v>
      </c>
      <c r="EJ22" s="52">
        <v>704200</v>
      </c>
      <c r="EK22" s="52">
        <v>59558</v>
      </c>
      <c r="EL22" s="52">
        <v>46298</v>
      </c>
      <c r="EM22" s="52">
        <v>105856</v>
      </c>
      <c r="EN22" s="52">
        <v>112202</v>
      </c>
      <c r="EO22" s="52">
        <v>85727</v>
      </c>
      <c r="EP22" s="52">
        <v>197929</v>
      </c>
      <c r="EQ22" s="71">
        <v>13.923000137925552</v>
      </c>
      <c r="ER22" s="71">
        <v>16.748362170941963</v>
      </c>
      <c r="ES22" s="71">
        <v>15.032093155353593</v>
      </c>
      <c r="ET22" s="71">
        <v>26.229699813216072</v>
      </c>
      <c r="EU22" s="71">
        <v>31.011854590443253</v>
      </c>
      <c r="EV22" s="71">
        <v>28.106929849474582</v>
      </c>
      <c r="EW22" s="52">
        <v>35321</v>
      </c>
      <c r="EX22" s="52">
        <v>23774</v>
      </c>
      <c r="EY22" s="52">
        <v>59095</v>
      </c>
      <c r="EZ22" s="52">
        <v>2894</v>
      </c>
      <c r="FA22" s="52">
        <v>2271</v>
      </c>
      <c r="FB22" s="52">
        <v>5165</v>
      </c>
      <c r="FC22" s="52">
        <v>7850</v>
      </c>
      <c r="FD22" s="52">
        <v>6251</v>
      </c>
      <c r="FE22" s="52">
        <v>14101</v>
      </c>
      <c r="FF22" s="71">
        <v>8.19342600719119</v>
      </c>
      <c r="FG22" s="71">
        <v>9.552452258770085</v>
      </c>
      <c r="FH22" s="71">
        <v>8.740164142482444</v>
      </c>
      <c r="FI22" s="71">
        <v>22.22473882392911</v>
      </c>
      <c r="FJ22" s="71">
        <v>26.293429797257506</v>
      </c>
      <c r="FK22" s="71">
        <v>23.86157881377443</v>
      </c>
      <c r="FL22" s="52">
        <v>52506</v>
      </c>
      <c r="FM22" s="52">
        <v>42568</v>
      </c>
      <c r="FN22" s="52">
        <v>95074</v>
      </c>
      <c r="FO22" s="52">
        <v>2874</v>
      </c>
      <c r="FP22" s="52">
        <v>2893</v>
      </c>
      <c r="FQ22" s="52">
        <v>5767</v>
      </c>
      <c r="FR22" s="52">
        <v>11632</v>
      </c>
      <c r="FS22" s="52">
        <v>11546</v>
      </c>
      <c r="FT22" s="52">
        <v>23178</v>
      </c>
      <c r="FU22" s="71">
        <v>5.4736601531253575</v>
      </c>
      <c r="FV22" s="71">
        <v>6.79618492764518</v>
      </c>
      <c r="FW22" s="71">
        <v>6.0658013757704525</v>
      </c>
      <c r="FX22" s="71">
        <v>22.153658629489964</v>
      </c>
      <c r="FY22" s="71">
        <v>27.123660965983838</v>
      </c>
      <c r="FZ22" s="71">
        <v>24.378904853061826</v>
      </c>
      <c r="GA22" s="4" t="s">
        <v>41</v>
      </c>
      <c r="GB22" s="4" t="s">
        <v>41</v>
      </c>
      <c r="GC22" s="4" t="s">
        <v>41</v>
      </c>
      <c r="GD22" s="4" t="s">
        <v>41</v>
      </c>
      <c r="GE22" s="4" t="s">
        <v>41</v>
      </c>
      <c r="GF22" s="4" t="s">
        <v>41</v>
      </c>
      <c r="GG22" s="4" t="s">
        <v>41</v>
      </c>
      <c r="GH22" s="4" t="s">
        <v>41</v>
      </c>
    </row>
    <row r="23" spans="1:190" ht="27.75" customHeight="1">
      <c r="A23" s="3">
        <v>14</v>
      </c>
      <c r="B23" s="92" t="s">
        <v>63</v>
      </c>
      <c r="C23" s="28">
        <v>187047</v>
      </c>
      <c r="D23" s="50">
        <v>151974</v>
      </c>
      <c r="E23" s="70">
        <v>339021</v>
      </c>
      <c r="F23" s="28">
        <v>122584</v>
      </c>
      <c r="G23" s="28">
        <v>107220</v>
      </c>
      <c r="H23" s="52">
        <v>229804</v>
      </c>
      <c r="I23" s="61">
        <v>23799</v>
      </c>
      <c r="J23" s="61">
        <v>15714</v>
      </c>
      <c r="K23" s="76">
        <v>39513</v>
      </c>
      <c r="L23" s="95">
        <v>146383</v>
      </c>
      <c r="M23" s="95">
        <v>122934</v>
      </c>
      <c r="N23" s="95">
        <v>269317</v>
      </c>
      <c r="O23" s="71">
        <v>78.26000951632477</v>
      </c>
      <c r="P23" s="71">
        <v>80.89146827746852</v>
      </c>
      <c r="Q23" s="71">
        <v>79.43962173434684</v>
      </c>
      <c r="R23" s="61">
        <v>9695</v>
      </c>
      <c r="S23" s="61">
        <v>6147</v>
      </c>
      <c r="T23" s="52">
        <v>15842</v>
      </c>
      <c r="U23" s="61">
        <v>6949</v>
      </c>
      <c r="V23" s="61">
        <v>4752</v>
      </c>
      <c r="W23" s="52">
        <v>11701</v>
      </c>
      <c r="X23" s="50">
        <v>1471</v>
      </c>
      <c r="Y23" s="50">
        <v>816</v>
      </c>
      <c r="Z23" s="52">
        <v>2287</v>
      </c>
      <c r="AA23" s="28">
        <v>8420</v>
      </c>
      <c r="AB23" s="28">
        <v>5568</v>
      </c>
      <c r="AC23" s="52">
        <v>13988</v>
      </c>
      <c r="AD23" s="71">
        <v>86.84889118102114</v>
      </c>
      <c r="AE23" s="71">
        <v>90.58077110785749</v>
      </c>
      <c r="AF23" s="71">
        <v>88.29693220552961</v>
      </c>
      <c r="AG23" s="52">
        <v>196742</v>
      </c>
      <c r="AH23" s="52">
        <v>158121</v>
      </c>
      <c r="AI23" s="52">
        <v>354863</v>
      </c>
      <c r="AJ23" s="52">
        <v>129533</v>
      </c>
      <c r="AK23" s="52">
        <v>111972</v>
      </c>
      <c r="AL23" s="52">
        <v>241505</v>
      </c>
      <c r="AM23" s="52">
        <v>25270</v>
      </c>
      <c r="AN23" s="52">
        <v>16530</v>
      </c>
      <c r="AO23" s="52">
        <v>41800</v>
      </c>
      <c r="AP23" s="28">
        <v>154803</v>
      </c>
      <c r="AQ23" s="28">
        <v>128502</v>
      </c>
      <c r="AR23" s="52">
        <v>283305</v>
      </c>
      <c r="AS23" s="71">
        <v>78.68325014485976</v>
      </c>
      <c r="AT23" s="71">
        <v>81.26814275143718</v>
      </c>
      <c r="AU23" s="71">
        <v>79.83503492897259</v>
      </c>
      <c r="AV23" s="28">
        <v>37761</v>
      </c>
      <c r="AW23" s="28">
        <v>32873</v>
      </c>
      <c r="AX23" s="52">
        <v>70634</v>
      </c>
      <c r="AY23" s="28">
        <v>20121</v>
      </c>
      <c r="AZ23" s="28">
        <v>18141</v>
      </c>
      <c r="BA23" s="52">
        <v>38262</v>
      </c>
      <c r="BB23" s="50">
        <v>5065</v>
      </c>
      <c r="BC23" s="50">
        <v>3965</v>
      </c>
      <c r="BD23" s="52">
        <v>9030</v>
      </c>
      <c r="BE23" s="28">
        <v>25186</v>
      </c>
      <c r="BF23" s="28">
        <v>22106</v>
      </c>
      <c r="BG23" s="52">
        <v>47292</v>
      </c>
      <c r="BH23" s="71">
        <v>66.69844548608353</v>
      </c>
      <c r="BI23" s="71">
        <v>67.24667660389986</v>
      </c>
      <c r="BJ23" s="71">
        <v>66.95359175467905</v>
      </c>
      <c r="BK23" s="50">
        <v>2447</v>
      </c>
      <c r="BL23" s="50">
        <v>1906</v>
      </c>
      <c r="BM23" s="52">
        <v>4353</v>
      </c>
      <c r="BN23" s="50">
        <v>1739</v>
      </c>
      <c r="BO23" s="50">
        <v>1418</v>
      </c>
      <c r="BP23" s="52">
        <v>3157</v>
      </c>
      <c r="BQ23" s="28">
        <v>280</v>
      </c>
      <c r="BR23" s="28">
        <v>144</v>
      </c>
      <c r="BS23" s="52">
        <v>424</v>
      </c>
      <c r="BT23" s="28">
        <v>2019</v>
      </c>
      <c r="BU23" s="28">
        <v>1562</v>
      </c>
      <c r="BV23" s="52">
        <v>3581</v>
      </c>
      <c r="BW23" s="71">
        <v>82.5091949325705</v>
      </c>
      <c r="BX23" s="71">
        <v>81.95173137460651</v>
      </c>
      <c r="BY23" s="71">
        <v>82.26510452561452</v>
      </c>
      <c r="BZ23" s="52">
        <v>40208</v>
      </c>
      <c r="CA23" s="52">
        <v>34779</v>
      </c>
      <c r="CB23" s="52">
        <v>74987</v>
      </c>
      <c r="CC23" s="52">
        <v>21860</v>
      </c>
      <c r="CD23" s="52">
        <v>19559</v>
      </c>
      <c r="CE23" s="52">
        <v>41419</v>
      </c>
      <c r="CF23" s="52">
        <v>5345</v>
      </c>
      <c r="CG23" s="52">
        <v>4109</v>
      </c>
      <c r="CH23" s="52">
        <v>9454</v>
      </c>
      <c r="CI23" s="28">
        <v>27205</v>
      </c>
      <c r="CJ23" s="28">
        <v>23668</v>
      </c>
      <c r="CK23" s="52">
        <v>50873</v>
      </c>
      <c r="CL23" s="71">
        <v>67.66066454436927</v>
      </c>
      <c r="CM23" s="71">
        <v>68.05256045314701</v>
      </c>
      <c r="CN23" s="71">
        <v>67.84242602051023</v>
      </c>
      <c r="CO23" s="28">
        <v>117</v>
      </c>
      <c r="CP23" s="28">
        <v>75</v>
      </c>
      <c r="CQ23" s="52">
        <v>192</v>
      </c>
      <c r="CR23" s="28">
        <v>66</v>
      </c>
      <c r="CS23" s="28">
        <v>52</v>
      </c>
      <c r="CT23" s="52">
        <v>118</v>
      </c>
      <c r="CU23" s="50">
        <v>30</v>
      </c>
      <c r="CV23" s="50">
        <v>21</v>
      </c>
      <c r="CW23" s="52">
        <v>51</v>
      </c>
      <c r="CX23" s="28">
        <v>96</v>
      </c>
      <c r="CY23" s="28">
        <v>73</v>
      </c>
      <c r="CZ23" s="52">
        <v>169</v>
      </c>
      <c r="DA23" s="71">
        <v>82.05128205128204</v>
      </c>
      <c r="DB23" s="71">
        <v>97.33333333333334</v>
      </c>
      <c r="DC23" s="71">
        <v>88.02083333333334</v>
      </c>
      <c r="DD23" s="50">
        <v>17</v>
      </c>
      <c r="DE23" s="50">
        <v>6</v>
      </c>
      <c r="DF23" s="52">
        <v>23</v>
      </c>
      <c r="DG23" s="50">
        <v>10</v>
      </c>
      <c r="DH23" s="50">
        <v>3</v>
      </c>
      <c r="DI23" s="52">
        <v>13</v>
      </c>
      <c r="DJ23" s="50">
        <v>5</v>
      </c>
      <c r="DK23" s="50">
        <v>3</v>
      </c>
      <c r="DL23" s="52">
        <v>8</v>
      </c>
      <c r="DM23" s="28">
        <v>15</v>
      </c>
      <c r="DN23" s="28">
        <v>6</v>
      </c>
      <c r="DO23" s="52">
        <v>21</v>
      </c>
      <c r="DP23" s="71">
        <v>88.23529411764706</v>
      </c>
      <c r="DQ23" s="71">
        <v>100</v>
      </c>
      <c r="DR23" s="71">
        <v>91.30434782608695</v>
      </c>
      <c r="DS23" s="52">
        <v>134</v>
      </c>
      <c r="DT23" s="52">
        <v>81</v>
      </c>
      <c r="DU23" s="52">
        <v>215</v>
      </c>
      <c r="DV23" s="52">
        <v>76</v>
      </c>
      <c r="DW23" s="52">
        <v>55</v>
      </c>
      <c r="DX23" s="52">
        <v>131</v>
      </c>
      <c r="DY23" s="52">
        <v>35</v>
      </c>
      <c r="DZ23" s="52">
        <v>24</v>
      </c>
      <c r="EA23" s="52">
        <v>59</v>
      </c>
      <c r="EB23" s="28">
        <v>111</v>
      </c>
      <c r="EC23" s="28">
        <v>79</v>
      </c>
      <c r="ED23" s="52">
        <v>190</v>
      </c>
      <c r="EE23" s="71">
        <v>82.83582089552239</v>
      </c>
      <c r="EF23" s="71">
        <v>97.53086419753086</v>
      </c>
      <c r="EG23" s="71">
        <v>88.37209302325581</v>
      </c>
      <c r="EH23" s="52">
        <v>154803</v>
      </c>
      <c r="EI23" s="52">
        <v>128502</v>
      </c>
      <c r="EJ23" s="52">
        <v>283305</v>
      </c>
      <c r="EK23" s="52">
        <v>4179</v>
      </c>
      <c r="EL23" s="52">
        <v>5597</v>
      </c>
      <c r="EM23" s="52">
        <v>9776</v>
      </c>
      <c r="EN23" s="52">
        <v>42039</v>
      </c>
      <c r="EO23" s="52">
        <v>41900</v>
      </c>
      <c r="EP23" s="52">
        <v>83939</v>
      </c>
      <c r="EQ23" s="71">
        <v>2.699560086044844</v>
      </c>
      <c r="ER23" s="71">
        <v>4.355574232307668</v>
      </c>
      <c r="ES23" s="71">
        <v>3.4506980109775682</v>
      </c>
      <c r="ET23" s="71">
        <v>27.156450456386505</v>
      </c>
      <c r="EU23" s="71">
        <v>32.606496396943236</v>
      </c>
      <c r="EV23" s="71">
        <v>29.628492260990804</v>
      </c>
      <c r="EW23" s="52">
        <v>27205</v>
      </c>
      <c r="EX23" s="52">
        <v>23668</v>
      </c>
      <c r="EY23" s="52">
        <v>50873</v>
      </c>
      <c r="EZ23" s="52">
        <v>265</v>
      </c>
      <c r="FA23" s="52">
        <v>280</v>
      </c>
      <c r="FB23" s="52">
        <v>545</v>
      </c>
      <c r="FC23" s="52">
        <v>4481</v>
      </c>
      <c r="FD23" s="52">
        <v>4173</v>
      </c>
      <c r="FE23" s="52">
        <v>8654</v>
      </c>
      <c r="FF23" s="71">
        <v>0.974085646020952</v>
      </c>
      <c r="FG23" s="71">
        <v>1.1830319418624302</v>
      </c>
      <c r="FH23" s="71">
        <v>1.07129518605154</v>
      </c>
      <c r="FI23" s="71">
        <v>16.471236904980703</v>
      </c>
      <c r="FJ23" s="71">
        <v>17.63140104782829</v>
      </c>
      <c r="FK23" s="71">
        <v>17.01098814695418</v>
      </c>
      <c r="FL23" s="52">
        <v>111</v>
      </c>
      <c r="FM23" s="52">
        <v>79</v>
      </c>
      <c r="FN23" s="52">
        <v>190</v>
      </c>
      <c r="FO23" s="52">
        <v>3</v>
      </c>
      <c r="FP23" s="52">
        <v>1</v>
      </c>
      <c r="FQ23" s="52">
        <v>4</v>
      </c>
      <c r="FR23" s="52">
        <v>15</v>
      </c>
      <c r="FS23" s="52">
        <v>24</v>
      </c>
      <c r="FT23" s="52">
        <v>39</v>
      </c>
      <c r="FU23" s="71">
        <v>2.7027027027027026</v>
      </c>
      <c r="FV23" s="71">
        <v>1.2658227848101264</v>
      </c>
      <c r="FW23" s="71">
        <v>2.1052631578947367</v>
      </c>
      <c r="FX23" s="71">
        <v>13.513513513513512</v>
      </c>
      <c r="FY23" s="71">
        <v>30.379746835443036</v>
      </c>
      <c r="FZ23" s="71">
        <v>20.526315789473685</v>
      </c>
      <c r="GA23" s="4" t="s">
        <v>41</v>
      </c>
      <c r="GB23" s="4" t="s">
        <v>41</v>
      </c>
      <c r="GC23" s="4" t="s">
        <v>41</v>
      </c>
      <c r="GD23" s="4" t="s">
        <v>41</v>
      </c>
      <c r="GE23" s="4" t="s">
        <v>41</v>
      </c>
      <c r="GF23" s="4" t="s">
        <v>41</v>
      </c>
      <c r="GG23" s="4" t="s">
        <v>41</v>
      </c>
      <c r="GH23" s="4" t="s">
        <v>41</v>
      </c>
    </row>
    <row r="24" spans="1:190" ht="20.25" customHeight="1">
      <c r="A24" s="3">
        <v>15</v>
      </c>
      <c r="B24" s="92" t="s">
        <v>64</v>
      </c>
      <c r="C24" s="28">
        <v>59190</v>
      </c>
      <c r="D24" s="28">
        <v>55483</v>
      </c>
      <c r="E24" s="70">
        <v>114673</v>
      </c>
      <c r="F24" s="28">
        <v>38156</v>
      </c>
      <c r="G24" s="28">
        <v>35567</v>
      </c>
      <c r="H24" s="52">
        <v>73723</v>
      </c>
      <c r="I24" s="61">
        <v>7051</v>
      </c>
      <c r="J24" s="61">
        <v>6990</v>
      </c>
      <c r="K24" s="52">
        <v>14041</v>
      </c>
      <c r="L24" s="28">
        <v>45207</v>
      </c>
      <c r="M24" s="28">
        <v>42557</v>
      </c>
      <c r="N24" s="28">
        <v>87764</v>
      </c>
      <c r="O24" s="71">
        <v>76.37607704004054</v>
      </c>
      <c r="P24" s="71">
        <v>76.70277382261233</v>
      </c>
      <c r="Q24" s="71">
        <v>76.5341449164145</v>
      </c>
      <c r="R24" s="28">
        <v>9923</v>
      </c>
      <c r="S24" s="28">
        <v>7357</v>
      </c>
      <c r="T24" s="52">
        <v>17280</v>
      </c>
      <c r="U24" s="28">
        <v>4944</v>
      </c>
      <c r="V24" s="28">
        <v>3911</v>
      </c>
      <c r="W24" s="52">
        <v>8855</v>
      </c>
      <c r="X24" s="28">
        <v>827</v>
      </c>
      <c r="Y24" s="28">
        <v>804</v>
      </c>
      <c r="Z24" s="52">
        <v>1631</v>
      </c>
      <c r="AA24" s="28">
        <v>5771</v>
      </c>
      <c r="AB24" s="28">
        <v>4715</v>
      </c>
      <c r="AC24" s="52">
        <v>10486</v>
      </c>
      <c r="AD24" s="71">
        <v>58.15781517686184</v>
      </c>
      <c r="AE24" s="71">
        <v>64.0886230800598</v>
      </c>
      <c r="AF24" s="71">
        <v>60.68287037037037</v>
      </c>
      <c r="AG24" s="52">
        <v>69113</v>
      </c>
      <c r="AH24" s="52">
        <v>62840</v>
      </c>
      <c r="AI24" s="52">
        <v>131953</v>
      </c>
      <c r="AJ24" s="52">
        <v>43100</v>
      </c>
      <c r="AK24" s="52">
        <v>39478</v>
      </c>
      <c r="AL24" s="52">
        <v>82578</v>
      </c>
      <c r="AM24" s="52">
        <v>7878</v>
      </c>
      <c r="AN24" s="52">
        <v>7794</v>
      </c>
      <c r="AO24" s="52">
        <v>15672</v>
      </c>
      <c r="AP24" s="28">
        <v>50978</v>
      </c>
      <c r="AQ24" s="28">
        <v>47272</v>
      </c>
      <c r="AR24" s="52">
        <v>98250</v>
      </c>
      <c r="AS24" s="71">
        <v>73.76036346273494</v>
      </c>
      <c r="AT24" s="71">
        <v>75.22597071928708</v>
      </c>
      <c r="AU24" s="71">
        <v>74.45832985987435</v>
      </c>
      <c r="AV24" s="28">
        <v>15264</v>
      </c>
      <c r="AW24" s="28">
        <v>14956</v>
      </c>
      <c r="AX24" s="52">
        <v>30220</v>
      </c>
      <c r="AY24" s="28">
        <v>9062</v>
      </c>
      <c r="AZ24" s="28">
        <v>8821</v>
      </c>
      <c r="BA24" s="52">
        <v>17883</v>
      </c>
      <c r="BB24" s="50">
        <v>2014</v>
      </c>
      <c r="BC24" s="50">
        <v>1998</v>
      </c>
      <c r="BD24" s="52">
        <v>4012</v>
      </c>
      <c r="BE24" s="28">
        <v>11076</v>
      </c>
      <c r="BF24" s="28">
        <v>10819</v>
      </c>
      <c r="BG24" s="52">
        <v>21895</v>
      </c>
      <c r="BH24" s="71">
        <v>72.562893081761</v>
      </c>
      <c r="BI24" s="71">
        <v>72.33886065792993</v>
      </c>
      <c r="BJ24" s="71">
        <v>72.45201853077432</v>
      </c>
      <c r="BK24" s="28">
        <v>1963</v>
      </c>
      <c r="BL24" s="28">
        <v>1267</v>
      </c>
      <c r="BM24" s="52">
        <v>3230</v>
      </c>
      <c r="BN24" s="28">
        <v>697</v>
      </c>
      <c r="BO24" s="28">
        <v>494</v>
      </c>
      <c r="BP24" s="52">
        <v>1191</v>
      </c>
      <c r="BQ24" s="28">
        <v>160</v>
      </c>
      <c r="BR24" s="28">
        <v>122</v>
      </c>
      <c r="BS24" s="52">
        <v>282</v>
      </c>
      <c r="BT24" s="28">
        <v>857</v>
      </c>
      <c r="BU24" s="28">
        <v>616</v>
      </c>
      <c r="BV24" s="52">
        <v>1473</v>
      </c>
      <c r="BW24" s="71">
        <v>43.65766683647478</v>
      </c>
      <c r="BX24" s="71">
        <v>48.61878453038674</v>
      </c>
      <c r="BY24" s="71">
        <v>45.60371517027863</v>
      </c>
      <c r="BZ24" s="52">
        <v>17227</v>
      </c>
      <c r="CA24" s="52">
        <v>16223</v>
      </c>
      <c r="CB24" s="52">
        <v>33450</v>
      </c>
      <c r="CC24" s="52">
        <v>9759</v>
      </c>
      <c r="CD24" s="52">
        <v>9315</v>
      </c>
      <c r="CE24" s="52">
        <v>19074</v>
      </c>
      <c r="CF24" s="52">
        <v>2174</v>
      </c>
      <c r="CG24" s="52">
        <v>2120</v>
      </c>
      <c r="CH24" s="52">
        <v>4294</v>
      </c>
      <c r="CI24" s="28">
        <v>11933</v>
      </c>
      <c r="CJ24" s="28">
        <v>11435</v>
      </c>
      <c r="CK24" s="52">
        <v>23368</v>
      </c>
      <c r="CL24" s="71">
        <v>69.26917048818714</v>
      </c>
      <c r="CM24" s="71">
        <v>70.48634654502867</v>
      </c>
      <c r="CN24" s="71">
        <v>69.85949177877428</v>
      </c>
      <c r="CO24" s="28">
        <v>3442</v>
      </c>
      <c r="CP24" s="28">
        <v>3320</v>
      </c>
      <c r="CQ24" s="52">
        <v>6762</v>
      </c>
      <c r="CR24" s="28">
        <v>2243</v>
      </c>
      <c r="CS24" s="28">
        <v>2182</v>
      </c>
      <c r="CT24" s="52">
        <v>4425</v>
      </c>
      <c r="CU24" s="50">
        <v>389</v>
      </c>
      <c r="CV24" s="50">
        <v>407</v>
      </c>
      <c r="CW24" s="52">
        <v>796</v>
      </c>
      <c r="CX24" s="28">
        <v>2632</v>
      </c>
      <c r="CY24" s="28">
        <v>2589</v>
      </c>
      <c r="CZ24" s="52">
        <v>5221</v>
      </c>
      <c r="DA24" s="71">
        <v>76.46717024985473</v>
      </c>
      <c r="DB24" s="71">
        <v>77.98192771084337</v>
      </c>
      <c r="DC24" s="71">
        <v>77.21088435374149</v>
      </c>
      <c r="DD24" s="28">
        <v>580</v>
      </c>
      <c r="DE24" s="28">
        <v>394</v>
      </c>
      <c r="DF24" s="52">
        <v>974</v>
      </c>
      <c r="DG24" s="28">
        <v>263</v>
      </c>
      <c r="DH24" s="28">
        <v>172</v>
      </c>
      <c r="DI24" s="52">
        <v>435</v>
      </c>
      <c r="DJ24" s="28">
        <v>37</v>
      </c>
      <c r="DK24" s="28">
        <v>40</v>
      </c>
      <c r="DL24" s="52">
        <v>77</v>
      </c>
      <c r="DM24" s="28">
        <v>300</v>
      </c>
      <c r="DN24" s="28">
        <v>212</v>
      </c>
      <c r="DO24" s="52">
        <v>512</v>
      </c>
      <c r="DP24" s="71">
        <v>51.724137931034484</v>
      </c>
      <c r="DQ24" s="71">
        <v>53.80710659898477</v>
      </c>
      <c r="DR24" s="71">
        <v>52.56673511293635</v>
      </c>
      <c r="DS24" s="52">
        <v>4022</v>
      </c>
      <c r="DT24" s="52">
        <v>3714</v>
      </c>
      <c r="DU24" s="52">
        <v>7736</v>
      </c>
      <c r="DV24" s="52">
        <v>2506</v>
      </c>
      <c r="DW24" s="52">
        <v>2354</v>
      </c>
      <c r="DX24" s="52">
        <v>4860</v>
      </c>
      <c r="DY24" s="52">
        <v>426</v>
      </c>
      <c r="DZ24" s="52">
        <v>447</v>
      </c>
      <c r="EA24" s="52">
        <v>873</v>
      </c>
      <c r="EB24" s="28">
        <v>2932</v>
      </c>
      <c r="EC24" s="28">
        <v>2801</v>
      </c>
      <c r="ED24" s="52">
        <v>5733</v>
      </c>
      <c r="EE24" s="71">
        <v>72.8990551964197</v>
      </c>
      <c r="EF24" s="71">
        <v>75.41733979536887</v>
      </c>
      <c r="EG24" s="71">
        <v>74.10806618407446</v>
      </c>
      <c r="EH24" s="52">
        <v>50978</v>
      </c>
      <c r="EI24" s="52">
        <v>47272</v>
      </c>
      <c r="EJ24" s="52">
        <v>98250</v>
      </c>
      <c r="EK24" s="52">
        <v>3991</v>
      </c>
      <c r="EL24" s="52">
        <v>4429</v>
      </c>
      <c r="EM24" s="52">
        <v>8420</v>
      </c>
      <c r="EN24" s="52">
        <v>14872</v>
      </c>
      <c r="EO24" s="52">
        <v>15610</v>
      </c>
      <c r="EP24" s="52">
        <v>30482</v>
      </c>
      <c r="EQ24" s="71">
        <v>7.828867354545098</v>
      </c>
      <c r="ER24" s="71">
        <v>9.369182602809273</v>
      </c>
      <c r="ES24" s="71">
        <v>8.569974554707379</v>
      </c>
      <c r="ET24" s="71">
        <v>29.1733689042332</v>
      </c>
      <c r="EU24" s="71">
        <v>33.0216618717211</v>
      </c>
      <c r="EV24" s="71">
        <v>31.02493638676845</v>
      </c>
      <c r="EW24" s="52">
        <v>11933</v>
      </c>
      <c r="EX24" s="52">
        <v>11435</v>
      </c>
      <c r="EY24" s="52">
        <v>23368</v>
      </c>
      <c r="EZ24" s="52">
        <v>561</v>
      </c>
      <c r="FA24" s="52">
        <v>708</v>
      </c>
      <c r="FB24" s="52">
        <v>1269</v>
      </c>
      <c r="FC24" s="52">
        <v>3192</v>
      </c>
      <c r="FD24" s="52">
        <v>3638</v>
      </c>
      <c r="FE24" s="52">
        <v>6830</v>
      </c>
      <c r="FF24" s="71">
        <v>4.701248638230118</v>
      </c>
      <c r="FG24" s="71">
        <v>6.191517271534762</v>
      </c>
      <c r="FH24" s="71">
        <v>5.430503252310852</v>
      </c>
      <c r="FI24" s="71">
        <v>26.74935054051789</v>
      </c>
      <c r="FJ24" s="71">
        <v>31.81460428508964</v>
      </c>
      <c r="FK24" s="71">
        <v>29.22800410818213</v>
      </c>
      <c r="FL24" s="52">
        <v>2932</v>
      </c>
      <c r="FM24" s="52">
        <v>2801</v>
      </c>
      <c r="FN24" s="52">
        <v>5733</v>
      </c>
      <c r="FO24" s="52">
        <v>144</v>
      </c>
      <c r="FP24" s="52">
        <v>165</v>
      </c>
      <c r="FQ24" s="52">
        <v>309</v>
      </c>
      <c r="FR24" s="52">
        <v>759</v>
      </c>
      <c r="FS24" s="52">
        <v>814</v>
      </c>
      <c r="FT24" s="52">
        <v>1573</v>
      </c>
      <c r="FU24" s="71">
        <v>4.911323328785811</v>
      </c>
      <c r="FV24" s="71">
        <v>5.890753302392002</v>
      </c>
      <c r="FW24" s="71">
        <v>5.389848246991105</v>
      </c>
      <c r="FX24" s="71">
        <v>25.88676671214188</v>
      </c>
      <c r="FY24" s="71">
        <v>29.06104962513388</v>
      </c>
      <c r="FZ24" s="71">
        <v>27.43764172335601</v>
      </c>
      <c r="GA24" s="4" t="s">
        <v>41</v>
      </c>
      <c r="GB24" s="4" t="s">
        <v>41</v>
      </c>
      <c r="GC24" s="4" t="s">
        <v>41</v>
      </c>
      <c r="GD24" s="4" t="s">
        <v>41</v>
      </c>
      <c r="GE24" s="4" t="s">
        <v>41</v>
      </c>
      <c r="GF24" s="4" t="s">
        <v>41</v>
      </c>
      <c r="GG24" s="4" t="s">
        <v>41</v>
      </c>
      <c r="GH24" s="4" t="s">
        <v>41</v>
      </c>
    </row>
    <row r="25" spans="1:190" ht="18.75" customHeight="1">
      <c r="A25" s="3">
        <v>16</v>
      </c>
      <c r="B25" s="92" t="s">
        <v>65</v>
      </c>
      <c r="C25" s="28">
        <v>67048</v>
      </c>
      <c r="D25" s="28">
        <v>54926</v>
      </c>
      <c r="E25" s="70">
        <v>121974</v>
      </c>
      <c r="F25" s="62">
        <v>37433</v>
      </c>
      <c r="G25" s="28">
        <v>29307</v>
      </c>
      <c r="H25" s="52">
        <v>66740</v>
      </c>
      <c r="I25" s="63"/>
      <c r="J25" s="63"/>
      <c r="K25" s="53">
        <v>0</v>
      </c>
      <c r="L25" s="28">
        <v>37433</v>
      </c>
      <c r="M25" s="28">
        <v>29307</v>
      </c>
      <c r="N25" s="28">
        <v>66740</v>
      </c>
      <c r="O25" s="71">
        <f>+L25/C25*100</f>
        <v>55.83015153322992</v>
      </c>
      <c r="P25" s="71">
        <f>+M25/D25*100</f>
        <v>53.35724429232057</v>
      </c>
      <c r="Q25" s="71">
        <f>+N25/E25*100</f>
        <v>54.71657894305344</v>
      </c>
      <c r="R25" s="50">
        <v>169770</v>
      </c>
      <c r="S25" s="50">
        <v>119361</v>
      </c>
      <c r="T25" s="52">
        <f>+R25+S25</f>
        <v>289131</v>
      </c>
      <c r="U25" s="50">
        <v>60535</v>
      </c>
      <c r="V25" s="50">
        <v>44932</v>
      </c>
      <c r="W25" s="52">
        <f>+U25+V25</f>
        <v>105467</v>
      </c>
      <c r="X25" s="54"/>
      <c r="Y25" s="54"/>
      <c r="Z25" s="53"/>
      <c r="AA25" s="28">
        <v>60535</v>
      </c>
      <c r="AB25" s="28">
        <v>44932</v>
      </c>
      <c r="AC25" s="52">
        <v>105467</v>
      </c>
      <c r="AD25" s="71">
        <f>IF(R25=0,"",AA25/R25*100)</f>
        <v>35.657065441479645</v>
      </c>
      <c r="AE25" s="71">
        <f>IF(S25=0,"",AB25/S25*100)</f>
        <v>37.643786496426806</v>
      </c>
      <c r="AF25" s="71">
        <f>IF(T25=0,"",AC25/T25*100)</f>
        <v>36.4772369617924</v>
      </c>
      <c r="AG25" s="52">
        <f>+R25+C25</f>
        <v>236818</v>
      </c>
      <c r="AH25" s="52">
        <f aca="true" t="shared" si="0" ref="AH25:AR25">+S25+D25</f>
        <v>174287</v>
      </c>
      <c r="AI25" s="52">
        <f t="shared" si="0"/>
        <v>411105</v>
      </c>
      <c r="AJ25" s="52">
        <f t="shared" si="0"/>
        <v>97968</v>
      </c>
      <c r="AK25" s="52">
        <f t="shared" si="0"/>
        <v>74239</v>
      </c>
      <c r="AL25" s="52">
        <f t="shared" si="0"/>
        <v>172207</v>
      </c>
      <c r="AM25" s="53"/>
      <c r="AN25" s="53"/>
      <c r="AO25" s="53"/>
      <c r="AP25" s="52">
        <f t="shared" si="0"/>
        <v>97968</v>
      </c>
      <c r="AQ25" s="52">
        <f t="shared" si="0"/>
        <v>74239</v>
      </c>
      <c r="AR25" s="52">
        <f t="shared" si="0"/>
        <v>172207</v>
      </c>
      <c r="AS25" s="71">
        <f>IF(AG25=0,"",AP25/AG25*100)</f>
        <v>41.36847705833171</v>
      </c>
      <c r="AT25" s="71">
        <f>IF(AH25=0,"",AQ25/AH25*100)</f>
        <v>42.5958333094264</v>
      </c>
      <c r="AU25" s="71">
        <f>IF(AI25=0,"",AR25/AI25*100)</f>
        <v>41.88881186071684</v>
      </c>
      <c r="AV25" s="57"/>
      <c r="AW25" s="57"/>
      <c r="AX25" s="53">
        <v>0</v>
      </c>
      <c r="AY25" s="57"/>
      <c r="AZ25" s="57"/>
      <c r="BA25" s="53">
        <v>0</v>
      </c>
      <c r="BB25" s="54"/>
      <c r="BC25" s="54"/>
      <c r="BD25" s="53">
        <v>0</v>
      </c>
      <c r="BE25" s="55">
        <v>0</v>
      </c>
      <c r="BF25" s="55">
        <v>0</v>
      </c>
      <c r="BG25" s="53">
        <v>0</v>
      </c>
      <c r="BH25" s="72" t="s">
        <v>49</v>
      </c>
      <c r="BI25" s="72" t="s">
        <v>49</v>
      </c>
      <c r="BJ25" s="72" t="s">
        <v>49</v>
      </c>
      <c r="BK25" s="55"/>
      <c r="BL25" s="55"/>
      <c r="BM25" s="53">
        <v>0</v>
      </c>
      <c r="BN25" s="55"/>
      <c r="BO25" s="55"/>
      <c r="BP25" s="53">
        <v>0</v>
      </c>
      <c r="BQ25" s="54"/>
      <c r="BR25" s="54"/>
      <c r="BS25" s="53">
        <v>0</v>
      </c>
      <c r="BT25" s="55"/>
      <c r="BU25" s="55"/>
      <c r="BV25" s="53">
        <v>0</v>
      </c>
      <c r="BW25" s="72"/>
      <c r="BX25" s="72"/>
      <c r="BY25" s="72" t="s">
        <v>49</v>
      </c>
      <c r="BZ25" s="53"/>
      <c r="CA25" s="53"/>
      <c r="CB25" s="53"/>
      <c r="CC25" s="53"/>
      <c r="CD25" s="53"/>
      <c r="CE25" s="53"/>
      <c r="CF25" s="53"/>
      <c r="CG25" s="53"/>
      <c r="CH25" s="53"/>
      <c r="CI25" s="55"/>
      <c r="CJ25" s="55"/>
      <c r="CK25" s="53"/>
      <c r="CL25" s="72" t="s">
        <v>49</v>
      </c>
      <c r="CM25" s="72" t="s">
        <v>49</v>
      </c>
      <c r="CN25" s="72" t="s">
        <v>49</v>
      </c>
      <c r="CO25" s="58"/>
      <c r="CP25" s="58"/>
      <c r="CQ25" s="53">
        <v>0</v>
      </c>
      <c r="CR25" s="58"/>
      <c r="CS25" s="58"/>
      <c r="CT25" s="53">
        <v>0</v>
      </c>
      <c r="CU25" s="54"/>
      <c r="CV25" s="54"/>
      <c r="CW25" s="53">
        <v>0</v>
      </c>
      <c r="CX25" s="55"/>
      <c r="CY25" s="55"/>
      <c r="CZ25" s="53">
        <v>0</v>
      </c>
      <c r="DA25" s="72" t="s">
        <v>49</v>
      </c>
      <c r="DB25" s="72" t="s">
        <v>49</v>
      </c>
      <c r="DC25" s="72" t="s">
        <v>49</v>
      </c>
      <c r="DD25" s="55"/>
      <c r="DE25" s="55"/>
      <c r="DF25" s="53">
        <v>0</v>
      </c>
      <c r="DG25" s="55"/>
      <c r="DH25" s="55"/>
      <c r="DI25" s="53">
        <v>0</v>
      </c>
      <c r="DJ25" s="54"/>
      <c r="DK25" s="54"/>
      <c r="DL25" s="53">
        <v>0</v>
      </c>
      <c r="DM25" s="55">
        <v>0</v>
      </c>
      <c r="DN25" s="55">
        <v>0</v>
      </c>
      <c r="DO25" s="53">
        <v>0</v>
      </c>
      <c r="DP25" s="72" t="s">
        <v>49</v>
      </c>
      <c r="DQ25" s="72" t="s">
        <v>49</v>
      </c>
      <c r="DR25" s="72" t="s">
        <v>49</v>
      </c>
      <c r="DS25" s="53"/>
      <c r="DT25" s="53"/>
      <c r="DU25" s="53"/>
      <c r="DV25" s="53"/>
      <c r="DW25" s="53"/>
      <c r="DX25" s="53"/>
      <c r="DY25" s="53"/>
      <c r="DZ25" s="53"/>
      <c r="EA25" s="53"/>
      <c r="EB25" s="55"/>
      <c r="EC25" s="55"/>
      <c r="ED25" s="53"/>
      <c r="EE25" s="72" t="s">
        <v>49</v>
      </c>
      <c r="EF25" s="72" t="s">
        <v>49</v>
      </c>
      <c r="EG25" s="72" t="s">
        <v>49</v>
      </c>
      <c r="EH25" s="52">
        <v>97968</v>
      </c>
      <c r="EI25" s="52">
        <v>74239</v>
      </c>
      <c r="EJ25" s="52">
        <v>172207</v>
      </c>
      <c r="EK25" s="53"/>
      <c r="EL25" s="53"/>
      <c r="EM25" s="53"/>
      <c r="EN25" s="53"/>
      <c r="EO25" s="53"/>
      <c r="EP25" s="53"/>
      <c r="EQ25" s="72"/>
      <c r="ER25" s="72"/>
      <c r="ES25" s="72"/>
      <c r="ET25" s="72"/>
      <c r="EU25" s="72"/>
      <c r="EV25" s="72"/>
      <c r="EW25" s="53"/>
      <c r="EX25" s="53"/>
      <c r="EY25" s="53"/>
      <c r="EZ25" s="53"/>
      <c r="FA25" s="53"/>
      <c r="FB25" s="53">
        <v>0</v>
      </c>
      <c r="FC25" s="53"/>
      <c r="FD25" s="53"/>
      <c r="FE25" s="53"/>
      <c r="FF25" s="72"/>
      <c r="FG25" s="72"/>
      <c r="FH25" s="72"/>
      <c r="FI25" s="72"/>
      <c r="FJ25" s="72"/>
      <c r="FK25" s="72"/>
      <c r="FL25" s="53"/>
      <c r="FM25" s="53"/>
      <c r="FN25" s="53"/>
      <c r="FO25" s="53"/>
      <c r="FP25" s="53"/>
      <c r="FQ25" s="53"/>
      <c r="FR25" s="53"/>
      <c r="FS25" s="53"/>
      <c r="FT25" s="53"/>
      <c r="FU25" s="72"/>
      <c r="FV25" s="72"/>
      <c r="FW25" s="72"/>
      <c r="FX25" s="72"/>
      <c r="FY25" s="72"/>
      <c r="FZ25" s="72"/>
      <c r="GA25" s="4" t="s">
        <v>41</v>
      </c>
      <c r="GB25" s="4" t="s">
        <v>41</v>
      </c>
      <c r="GC25" s="4" t="s">
        <v>41</v>
      </c>
      <c r="GD25" s="4" t="s">
        <v>41</v>
      </c>
      <c r="GE25" s="4" t="s">
        <v>41</v>
      </c>
      <c r="GF25" s="4" t="s">
        <v>41</v>
      </c>
      <c r="GG25" s="4" t="s">
        <v>41</v>
      </c>
      <c r="GH25" s="4" t="s">
        <v>41</v>
      </c>
    </row>
    <row r="26" spans="1:190" ht="32.25" customHeight="1">
      <c r="A26" s="3">
        <v>17</v>
      </c>
      <c r="B26" s="92" t="s">
        <v>66</v>
      </c>
      <c r="C26" s="28">
        <v>117158</v>
      </c>
      <c r="D26" s="28">
        <v>101358</v>
      </c>
      <c r="E26" s="70">
        <v>218516</v>
      </c>
      <c r="F26" s="28">
        <v>86006</v>
      </c>
      <c r="G26" s="28">
        <v>68751</v>
      </c>
      <c r="H26" s="52">
        <v>154757</v>
      </c>
      <c r="I26" s="28">
        <v>2059</v>
      </c>
      <c r="J26" s="28">
        <v>3628</v>
      </c>
      <c r="K26" s="52">
        <v>5687</v>
      </c>
      <c r="L26" s="28">
        <v>88065</v>
      </c>
      <c r="M26" s="28">
        <v>72379</v>
      </c>
      <c r="N26" s="28">
        <v>160444</v>
      </c>
      <c r="O26" s="71">
        <v>75.16772222127383</v>
      </c>
      <c r="P26" s="71">
        <v>71.4092622190651</v>
      </c>
      <c r="Q26" s="71">
        <v>73.42437167072434</v>
      </c>
      <c r="R26" s="28">
        <v>24196</v>
      </c>
      <c r="S26" s="28">
        <v>19890</v>
      </c>
      <c r="T26" s="52">
        <v>44086</v>
      </c>
      <c r="U26" s="28">
        <v>13925</v>
      </c>
      <c r="V26" s="28">
        <v>10703</v>
      </c>
      <c r="W26" s="52">
        <v>24628</v>
      </c>
      <c r="X26" s="28">
        <v>660</v>
      </c>
      <c r="Y26" s="28">
        <v>786</v>
      </c>
      <c r="Z26" s="52">
        <v>1446</v>
      </c>
      <c r="AA26" s="28">
        <v>14585</v>
      </c>
      <c r="AB26" s="28">
        <v>11489</v>
      </c>
      <c r="AC26" s="52">
        <v>26074</v>
      </c>
      <c r="AD26" s="71">
        <v>60.278558439411476</v>
      </c>
      <c r="AE26" s="71">
        <v>57.762694821518345</v>
      </c>
      <c r="AF26" s="71">
        <v>59.143492265118184</v>
      </c>
      <c r="AG26" s="52">
        <v>141354</v>
      </c>
      <c r="AH26" s="52">
        <v>121248</v>
      </c>
      <c r="AI26" s="52">
        <v>262602</v>
      </c>
      <c r="AJ26" s="52">
        <v>99931</v>
      </c>
      <c r="AK26" s="52">
        <v>79454</v>
      </c>
      <c r="AL26" s="52">
        <v>179385</v>
      </c>
      <c r="AM26" s="52">
        <v>2719</v>
      </c>
      <c r="AN26" s="52">
        <v>4414</v>
      </c>
      <c r="AO26" s="52">
        <v>7133</v>
      </c>
      <c r="AP26" s="28">
        <v>102650</v>
      </c>
      <c r="AQ26" s="28">
        <v>83868</v>
      </c>
      <c r="AR26" s="52">
        <v>186518</v>
      </c>
      <c r="AS26" s="71">
        <v>72.61909815074212</v>
      </c>
      <c r="AT26" s="71">
        <v>69.17062549485352</v>
      </c>
      <c r="AU26" s="71">
        <v>71.0268771753452</v>
      </c>
      <c r="AV26" s="28">
        <v>17842</v>
      </c>
      <c r="AW26" s="28">
        <v>13104</v>
      </c>
      <c r="AX26" s="52">
        <v>30946</v>
      </c>
      <c r="AY26" s="28">
        <v>12645</v>
      </c>
      <c r="AZ26" s="28">
        <v>8223</v>
      </c>
      <c r="BA26" s="52">
        <v>20868</v>
      </c>
      <c r="BB26" s="28">
        <v>329</v>
      </c>
      <c r="BC26" s="28">
        <v>431</v>
      </c>
      <c r="BD26" s="52">
        <v>760</v>
      </c>
      <c r="BE26" s="28">
        <v>12974</v>
      </c>
      <c r="BF26" s="28">
        <v>8654</v>
      </c>
      <c r="BG26" s="52">
        <v>21628</v>
      </c>
      <c r="BH26" s="71">
        <v>72.71606322161193</v>
      </c>
      <c r="BI26" s="71">
        <v>66.04090354090354</v>
      </c>
      <c r="BJ26" s="71">
        <v>69.88948490919667</v>
      </c>
      <c r="BK26" s="28">
        <v>3758</v>
      </c>
      <c r="BL26" s="28">
        <v>2740</v>
      </c>
      <c r="BM26" s="52">
        <v>6498</v>
      </c>
      <c r="BN26" s="28">
        <v>1938</v>
      </c>
      <c r="BO26" s="28">
        <v>1279</v>
      </c>
      <c r="BP26" s="52">
        <v>3217</v>
      </c>
      <c r="BQ26" s="28">
        <v>102</v>
      </c>
      <c r="BR26" s="28">
        <v>122</v>
      </c>
      <c r="BS26" s="52">
        <v>224</v>
      </c>
      <c r="BT26" s="28">
        <v>2040</v>
      </c>
      <c r="BU26" s="28">
        <v>1401</v>
      </c>
      <c r="BV26" s="52">
        <v>3441</v>
      </c>
      <c r="BW26" s="71">
        <v>54.28419372006387</v>
      </c>
      <c r="BX26" s="71">
        <v>51.131386861313864</v>
      </c>
      <c r="BY26" s="71">
        <v>52.954755309325954</v>
      </c>
      <c r="BZ26" s="52">
        <v>21600</v>
      </c>
      <c r="CA26" s="52">
        <v>15844</v>
      </c>
      <c r="CB26" s="52">
        <v>37444</v>
      </c>
      <c r="CC26" s="52">
        <v>14583</v>
      </c>
      <c r="CD26" s="52">
        <v>9502</v>
      </c>
      <c r="CE26" s="52">
        <v>24085</v>
      </c>
      <c r="CF26" s="52">
        <v>431</v>
      </c>
      <c r="CG26" s="52">
        <v>553</v>
      </c>
      <c r="CH26" s="52">
        <v>984</v>
      </c>
      <c r="CI26" s="28">
        <v>15014</v>
      </c>
      <c r="CJ26" s="28">
        <v>10055</v>
      </c>
      <c r="CK26" s="52">
        <v>25069</v>
      </c>
      <c r="CL26" s="71">
        <v>69.50925925925927</v>
      </c>
      <c r="CM26" s="71">
        <v>63.46250946730624</v>
      </c>
      <c r="CN26" s="71">
        <v>66.95064629847238</v>
      </c>
      <c r="CO26" s="28">
        <v>34665</v>
      </c>
      <c r="CP26" s="28">
        <v>30968</v>
      </c>
      <c r="CQ26" s="52">
        <v>65633</v>
      </c>
      <c r="CR26" s="28">
        <v>23424</v>
      </c>
      <c r="CS26" s="28">
        <v>19848</v>
      </c>
      <c r="CT26" s="52">
        <v>43272</v>
      </c>
      <c r="CU26" s="28">
        <v>491</v>
      </c>
      <c r="CV26" s="28">
        <v>910</v>
      </c>
      <c r="CW26" s="52">
        <v>1401</v>
      </c>
      <c r="CX26" s="28">
        <v>23915</v>
      </c>
      <c r="CY26" s="28">
        <v>20758</v>
      </c>
      <c r="CZ26" s="52">
        <v>44673</v>
      </c>
      <c r="DA26" s="71">
        <v>68.98889369681235</v>
      </c>
      <c r="DB26" s="71">
        <v>67.03048307930767</v>
      </c>
      <c r="DC26" s="71">
        <v>68.06484542836682</v>
      </c>
      <c r="DD26" s="28">
        <v>8473</v>
      </c>
      <c r="DE26" s="28">
        <v>7369</v>
      </c>
      <c r="DF26" s="52">
        <v>15842</v>
      </c>
      <c r="DG26" s="28">
        <v>4411</v>
      </c>
      <c r="DH26" s="28">
        <v>3585</v>
      </c>
      <c r="DI26" s="52">
        <v>7996</v>
      </c>
      <c r="DJ26" s="28">
        <v>199</v>
      </c>
      <c r="DK26" s="28">
        <v>267</v>
      </c>
      <c r="DL26" s="52">
        <v>466</v>
      </c>
      <c r="DM26" s="28">
        <v>4610</v>
      </c>
      <c r="DN26" s="28">
        <v>3852</v>
      </c>
      <c r="DO26" s="52">
        <v>8462</v>
      </c>
      <c r="DP26" s="71">
        <v>54.40811991030332</v>
      </c>
      <c r="DQ26" s="71">
        <v>52.27303569005293</v>
      </c>
      <c r="DR26" s="71">
        <v>53.41497285696251</v>
      </c>
      <c r="DS26" s="52">
        <v>43138</v>
      </c>
      <c r="DT26" s="52">
        <v>38337</v>
      </c>
      <c r="DU26" s="52">
        <v>81475</v>
      </c>
      <c r="DV26" s="52">
        <v>27835</v>
      </c>
      <c r="DW26" s="52">
        <v>23433</v>
      </c>
      <c r="DX26" s="52">
        <v>51268</v>
      </c>
      <c r="DY26" s="52">
        <v>690</v>
      </c>
      <c r="DZ26" s="52">
        <v>1177</v>
      </c>
      <c r="EA26" s="52">
        <v>1867</v>
      </c>
      <c r="EB26" s="28">
        <v>28525</v>
      </c>
      <c r="EC26" s="28">
        <v>24610</v>
      </c>
      <c r="ED26" s="52">
        <v>53135</v>
      </c>
      <c r="EE26" s="71">
        <v>66.12499420464556</v>
      </c>
      <c r="EF26" s="71">
        <v>64.19385971776612</v>
      </c>
      <c r="EG26" s="71">
        <v>65.21632402577478</v>
      </c>
      <c r="EH26" s="52">
        <v>102650</v>
      </c>
      <c r="EI26" s="52">
        <v>83868</v>
      </c>
      <c r="EJ26" s="52">
        <v>186518</v>
      </c>
      <c r="EK26" s="52">
        <v>2022</v>
      </c>
      <c r="EL26" s="52">
        <v>1068</v>
      </c>
      <c r="EM26" s="52">
        <v>3090</v>
      </c>
      <c r="EN26" s="52">
        <v>19366</v>
      </c>
      <c r="EO26" s="52">
        <v>13907</v>
      </c>
      <c r="EP26" s="52">
        <v>33273</v>
      </c>
      <c r="EQ26" s="71">
        <v>1.9698002922552362</v>
      </c>
      <c r="ER26" s="71">
        <v>1.2734296752038918</v>
      </c>
      <c r="ES26" s="71">
        <v>1.6566765674090436</v>
      </c>
      <c r="ET26" s="71">
        <v>18.86604968339016</v>
      </c>
      <c r="EU26" s="71">
        <v>16.582009824963038</v>
      </c>
      <c r="EV26" s="71">
        <v>17.839028940906505</v>
      </c>
      <c r="EW26" s="52">
        <v>15014</v>
      </c>
      <c r="EX26" s="52">
        <v>10055</v>
      </c>
      <c r="EY26" s="52">
        <v>25069</v>
      </c>
      <c r="EZ26" s="52">
        <v>170</v>
      </c>
      <c r="FA26" s="52">
        <v>82</v>
      </c>
      <c r="FB26" s="52">
        <v>252</v>
      </c>
      <c r="FC26" s="52">
        <v>2548</v>
      </c>
      <c r="FD26" s="52">
        <v>1436</v>
      </c>
      <c r="FE26" s="52">
        <v>3984</v>
      </c>
      <c r="FF26" s="71">
        <v>1.1322765418942322</v>
      </c>
      <c r="FG26" s="71">
        <v>0.8155146693187469</v>
      </c>
      <c r="FH26" s="71">
        <v>1.0052255774063585</v>
      </c>
      <c r="FI26" s="71">
        <v>16.97082722792061</v>
      </c>
      <c r="FJ26" s="71">
        <v>14.281452013923422</v>
      </c>
      <c r="FK26" s="71">
        <v>15.892137699948144</v>
      </c>
      <c r="FL26" s="52">
        <v>28525</v>
      </c>
      <c r="FM26" s="52">
        <v>24610</v>
      </c>
      <c r="FN26" s="52">
        <v>53135</v>
      </c>
      <c r="FO26" s="52">
        <v>282</v>
      </c>
      <c r="FP26" s="52">
        <v>140</v>
      </c>
      <c r="FQ26" s="52">
        <v>422</v>
      </c>
      <c r="FR26" s="52">
        <v>3864</v>
      </c>
      <c r="FS26" s="52">
        <v>3432</v>
      </c>
      <c r="FT26" s="52">
        <v>7296</v>
      </c>
      <c r="FU26" s="71">
        <v>0.9886064855390009</v>
      </c>
      <c r="FV26" s="71">
        <v>0.5688744412840309</v>
      </c>
      <c r="FW26" s="71">
        <v>0.7942034440575891</v>
      </c>
      <c r="FX26" s="71">
        <v>13.54601226993865</v>
      </c>
      <c r="FY26" s="71">
        <v>13.945550589191386</v>
      </c>
      <c r="FZ26" s="71">
        <v>13.731062388256328</v>
      </c>
      <c r="GA26" s="4" t="s">
        <v>41</v>
      </c>
      <c r="GB26" s="4" t="s">
        <v>41</v>
      </c>
      <c r="GC26" s="4" t="s">
        <v>41</v>
      </c>
      <c r="GD26" s="4" t="s">
        <v>41</v>
      </c>
      <c r="GE26" s="4" t="s">
        <v>41</v>
      </c>
      <c r="GF26" s="4" t="s">
        <v>41</v>
      </c>
      <c r="GG26" s="4" t="s">
        <v>41</v>
      </c>
      <c r="GH26" s="4" t="s">
        <v>41</v>
      </c>
    </row>
    <row r="27" spans="1:190" ht="29.25" customHeight="1">
      <c r="A27" s="3">
        <v>18</v>
      </c>
      <c r="B27" s="92" t="s">
        <v>67</v>
      </c>
      <c r="C27" s="28">
        <v>430319</v>
      </c>
      <c r="D27" s="28">
        <v>394257</v>
      </c>
      <c r="E27" s="70">
        <v>824576</v>
      </c>
      <c r="F27" s="28">
        <v>320184</v>
      </c>
      <c r="G27" s="28">
        <v>317239</v>
      </c>
      <c r="H27" s="52">
        <v>637423</v>
      </c>
      <c r="I27" s="28">
        <v>35844</v>
      </c>
      <c r="J27" s="28">
        <v>24357</v>
      </c>
      <c r="K27" s="52">
        <v>60201</v>
      </c>
      <c r="L27" s="28">
        <v>356028</v>
      </c>
      <c r="M27" s="28">
        <v>341596</v>
      </c>
      <c r="N27" s="28">
        <v>697624</v>
      </c>
      <c r="O27" s="71">
        <v>82.73583086036173</v>
      </c>
      <c r="P27" s="71">
        <v>86.64297653561002</v>
      </c>
      <c r="Q27" s="71">
        <v>84.60396615957777</v>
      </c>
      <c r="R27" s="28">
        <v>24495</v>
      </c>
      <c r="S27" s="28">
        <v>6444</v>
      </c>
      <c r="T27" s="52">
        <v>30939</v>
      </c>
      <c r="U27" s="28">
        <v>2403</v>
      </c>
      <c r="V27" s="28">
        <v>1282</v>
      </c>
      <c r="W27" s="52">
        <v>3685</v>
      </c>
      <c r="X27" s="28">
        <v>2648</v>
      </c>
      <c r="Y27" s="28">
        <v>827</v>
      </c>
      <c r="Z27" s="52">
        <v>3475</v>
      </c>
      <c r="AA27" s="28">
        <v>5051</v>
      </c>
      <c r="AB27" s="28">
        <v>2109</v>
      </c>
      <c r="AC27" s="52">
        <v>7160</v>
      </c>
      <c r="AD27" s="71">
        <v>20.620534803021023</v>
      </c>
      <c r="AE27" s="71">
        <v>32.72811918063315</v>
      </c>
      <c r="AF27" s="71">
        <v>23.14231229192928</v>
      </c>
      <c r="AG27" s="52">
        <v>454814</v>
      </c>
      <c r="AH27" s="52">
        <v>400701</v>
      </c>
      <c r="AI27" s="52">
        <v>855515</v>
      </c>
      <c r="AJ27" s="52">
        <v>322587</v>
      </c>
      <c r="AK27" s="52">
        <v>318521</v>
      </c>
      <c r="AL27" s="52">
        <v>641108</v>
      </c>
      <c r="AM27" s="52">
        <v>38492</v>
      </c>
      <c r="AN27" s="52">
        <v>25184</v>
      </c>
      <c r="AO27" s="52">
        <v>63676</v>
      </c>
      <c r="AP27" s="28">
        <v>361079</v>
      </c>
      <c r="AQ27" s="28">
        <v>343705</v>
      </c>
      <c r="AR27" s="52">
        <v>704784</v>
      </c>
      <c r="AS27" s="71">
        <v>79.39047610671615</v>
      </c>
      <c r="AT27" s="71">
        <v>85.775927686729</v>
      </c>
      <c r="AU27" s="71">
        <v>82.38125573484977</v>
      </c>
      <c r="AV27" s="28">
        <v>80181</v>
      </c>
      <c r="AW27" s="28">
        <v>69423</v>
      </c>
      <c r="AX27" s="52">
        <v>149604</v>
      </c>
      <c r="AY27" s="28">
        <v>53548</v>
      </c>
      <c r="AZ27" s="28">
        <v>49527</v>
      </c>
      <c r="BA27" s="52">
        <v>103075</v>
      </c>
      <c r="BB27" s="28">
        <v>7957</v>
      </c>
      <c r="BC27" s="28">
        <v>5781</v>
      </c>
      <c r="BD27" s="52">
        <v>13738</v>
      </c>
      <c r="BE27" s="28">
        <v>61505</v>
      </c>
      <c r="BF27" s="28">
        <v>55308</v>
      </c>
      <c r="BG27" s="52">
        <v>116813</v>
      </c>
      <c r="BH27" s="71">
        <v>76.70769883139397</v>
      </c>
      <c r="BI27" s="71">
        <v>79.66812151592411</v>
      </c>
      <c r="BJ27" s="71">
        <v>78.08146840993557</v>
      </c>
      <c r="BK27" s="28">
        <v>5558</v>
      </c>
      <c r="BL27" s="28">
        <v>1434</v>
      </c>
      <c r="BM27" s="52">
        <v>6992</v>
      </c>
      <c r="BN27" s="28">
        <v>407</v>
      </c>
      <c r="BO27" s="28">
        <v>180</v>
      </c>
      <c r="BP27" s="52">
        <v>587</v>
      </c>
      <c r="BQ27" s="28">
        <v>557</v>
      </c>
      <c r="BR27" s="28">
        <v>191</v>
      </c>
      <c r="BS27" s="52">
        <v>748</v>
      </c>
      <c r="BT27" s="28">
        <v>964</v>
      </c>
      <c r="BU27" s="28">
        <v>371</v>
      </c>
      <c r="BV27" s="52">
        <v>1335</v>
      </c>
      <c r="BW27" s="71">
        <v>17.344368477869736</v>
      </c>
      <c r="BX27" s="71">
        <v>25.871687587168758</v>
      </c>
      <c r="BY27" s="71">
        <v>19.09324942791762</v>
      </c>
      <c r="BZ27" s="52">
        <v>85739</v>
      </c>
      <c r="CA27" s="52">
        <v>70857</v>
      </c>
      <c r="CB27" s="52">
        <v>156596</v>
      </c>
      <c r="CC27" s="52">
        <v>53955</v>
      </c>
      <c r="CD27" s="52">
        <v>49707</v>
      </c>
      <c r="CE27" s="52">
        <v>103662</v>
      </c>
      <c r="CF27" s="52">
        <v>8514</v>
      </c>
      <c r="CG27" s="52">
        <v>5972</v>
      </c>
      <c r="CH27" s="52">
        <v>14486</v>
      </c>
      <c r="CI27" s="28">
        <v>62469</v>
      </c>
      <c r="CJ27" s="28">
        <v>55679</v>
      </c>
      <c r="CK27" s="52">
        <v>118148</v>
      </c>
      <c r="CL27" s="71">
        <v>72.85949217975484</v>
      </c>
      <c r="CM27" s="71">
        <v>78.57939229716189</v>
      </c>
      <c r="CN27" s="71">
        <v>75.4476487266597</v>
      </c>
      <c r="CO27" s="28">
        <v>29041</v>
      </c>
      <c r="CP27" s="28">
        <v>24754</v>
      </c>
      <c r="CQ27" s="52">
        <v>53795</v>
      </c>
      <c r="CR27" s="28">
        <v>19408</v>
      </c>
      <c r="CS27" s="28">
        <v>17958</v>
      </c>
      <c r="CT27" s="52">
        <v>37366</v>
      </c>
      <c r="CU27" s="28">
        <v>2665</v>
      </c>
      <c r="CV27" s="28">
        <v>1837</v>
      </c>
      <c r="CW27" s="52">
        <v>4502</v>
      </c>
      <c r="CX27" s="28">
        <v>22073</v>
      </c>
      <c r="CY27" s="28">
        <v>19795</v>
      </c>
      <c r="CZ27" s="52">
        <v>41868</v>
      </c>
      <c r="DA27" s="71">
        <v>76.00633586997692</v>
      </c>
      <c r="DB27" s="71">
        <v>79.9668740405591</v>
      </c>
      <c r="DC27" s="71">
        <v>77.8287944976299</v>
      </c>
      <c r="DD27" s="28">
        <v>1320</v>
      </c>
      <c r="DE27" s="28">
        <v>301</v>
      </c>
      <c r="DF27" s="52">
        <v>1621</v>
      </c>
      <c r="DG27" s="28">
        <v>86</v>
      </c>
      <c r="DH27" s="28">
        <v>47</v>
      </c>
      <c r="DI27" s="52">
        <v>133</v>
      </c>
      <c r="DJ27" s="28">
        <v>120</v>
      </c>
      <c r="DK27" s="28">
        <v>21</v>
      </c>
      <c r="DL27" s="52">
        <v>141</v>
      </c>
      <c r="DM27" s="28">
        <v>206</v>
      </c>
      <c r="DN27" s="28">
        <v>68</v>
      </c>
      <c r="DO27" s="52">
        <v>274</v>
      </c>
      <c r="DP27" s="71">
        <v>15.606060606060607</v>
      </c>
      <c r="DQ27" s="71">
        <v>22.591362126245848</v>
      </c>
      <c r="DR27" s="71">
        <v>16.90314620604565</v>
      </c>
      <c r="DS27" s="52">
        <v>30361</v>
      </c>
      <c r="DT27" s="52">
        <v>25055</v>
      </c>
      <c r="DU27" s="52">
        <v>55416</v>
      </c>
      <c r="DV27" s="52">
        <v>19494</v>
      </c>
      <c r="DW27" s="52">
        <v>18005</v>
      </c>
      <c r="DX27" s="52">
        <v>37499</v>
      </c>
      <c r="DY27" s="52">
        <v>2785</v>
      </c>
      <c r="DZ27" s="52">
        <v>1858</v>
      </c>
      <c r="EA27" s="52">
        <v>4643</v>
      </c>
      <c r="EB27" s="28">
        <v>22279</v>
      </c>
      <c r="EC27" s="28">
        <v>19863</v>
      </c>
      <c r="ED27" s="52">
        <v>42142</v>
      </c>
      <c r="EE27" s="71">
        <v>73.38032344125688</v>
      </c>
      <c r="EF27" s="71">
        <v>79.27758930353222</v>
      </c>
      <c r="EG27" s="71">
        <v>76.04662913238055</v>
      </c>
      <c r="EH27" s="52">
        <v>361079</v>
      </c>
      <c r="EI27" s="52">
        <v>343705</v>
      </c>
      <c r="EJ27" s="52">
        <v>704784</v>
      </c>
      <c r="EK27" s="52">
        <v>49706</v>
      </c>
      <c r="EL27" s="52">
        <v>60798</v>
      </c>
      <c r="EM27" s="52">
        <v>110504</v>
      </c>
      <c r="EN27" s="52">
        <v>75278</v>
      </c>
      <c r="EO27" s="52">
        <v>84748</v>
      </c>
      <c r="EP27" s="52">
        <v>160026</v>
      </c>
      <c r="EQ27" s="71">
        <v>13.765962573287286</v>
      </c>
      <c r="ER27" s="71">
        <v>17.689006560858875</v>
      </c>
      <c r="ES27" s="71">
        <v>15.679130059706235</v>
      </c>
      <c r="ET27" s="71">
        <v>20.848069259081807</v>
      </c>
      <c r="EU27" s="71">
        <v>24.657191486885555</v>
      </c>
      <c r="EV27" s="71">
        <v>22.705680038139345</v>
      </c>
      <c r="EW27" s="52">
        <v>62469</v>
      </c>
      <c r="EX27" s="52">
        <v>55679</v>
      </c>
      <c r="EY27" s="52">
        <v>118148</v>
      </c>
      <c r="EZ27" s="52">
        <v>4691</v>
      </c>
      <c r="FA27" s="52">
        <v>4943</v>
      </c>
      <c r="FB27" s="52">
        <v>9634</v>
      </c>
      <c r="FC27" s="52">
        <v>11244</v>
      </c>
      <c r="FD27" s="52">
        <v>11337</v>
      </c>
      <c r="FE27" s="52">
        <v>22581</v>
      </c>
      <c r="FF27" s="71">
        <v>7.509324625014006</v>
      </c>
      <c r="FG27" s="71">
        <v>8.877673808796853</v>
      </c>
      <c r="FH27" s="71">
        <v>8.154179503673358</v>
      </c>
      <c r="FI27" s="71">
        <v>17.999327666522593</v>
      </c>
      <c r="FJ27" s="71">
        <v>20.361357064602455</v>
      </c>
      <c r="FK27" s="71">
        <v>19.112469106544335</v>
      </c>
      <c r="FL27" s="52">
        <v>22279</v>
      </c>
      <c r="FM27" s="52">
        <v>19863</v>
      </c>
      <c r="FN27" s="52">
        <v>42142</v>
      </c>
      <c r="FO27" s="52">
        <v>1549</v>
      </c>
      <c r="FP27" s="52">
        <v>1680</v>
      </c>
      <c r="FQ27" s="52">
        <v>3229</v>
      </c>
      <c r="FR27" s="52">
        <v>3807</v>
      </c>
      <c r="FS27" s="52">
        <v>4086</v>
      </c>
      <c r="FT27" s="52">
        <v>7893</v>
      </c>
      <c r="FU27" s="71">
        <v>6.952735760132861</v>
      </c>
      <c r="FV27" s="71">
        <v>8.457936867542667</v>
      </c>
      <c r="FW27" s="71">
        <v>7.6621897394523275</v>
      </c>
      <c r="FX27" s="71">
        <v>17.08784056735042</v>
      </c>
      <c r="FY27" s="71">
        <v>20.57091073855913</v>
      </c>
      <c r="FZ27" s="71">
        <v>18.72953348203692</v>
      </c>
      <c r="GA27" s="4" t="s">
        <v>41</v>
      </c>
      <c r="GB27" s="4" t="s">
        <v>41</v>
      </c>
      <c r="GC27" s="4" t="s">
        <v>41</v>
      </c>
      <c r="GD27" s="4" t="s">
        <v>41</v>
      </c>
      <c r="GE27" s="4" t="s">
        <v>41</v>
      </c>
      <c r="GF27" s="4" t="s">
        <v>41</v>
      </c>
      <c r="GG27" s="4" t="s">
        <v>41</v>
      </c>
      <c r="GH27" s="4" t="s">
        <v>41</v>
      </c>
    </row>
    <row r="28" spans="1:190" ht="29.25" customHeight="1">
      <c r="A28" s="3">
        <v>19</v>
      </c>
      <c r="B28" s="92" t="s">
        <v>68</v>
      </c>
      <c r="C28" s="28">
        <v>228265</v>
      </c>
      <c r="D28" s="28">
        <v>229930</v>
      </c>
      <c r="E28" s="70">
        <v>458195</v>
      </c>
      <c r="F28" s="28">
        <v>204768</v>
      </c>
      <c r="G28" s="28">
        <v>213851</v>
      </c>
      <c r="H28" s="52">
        <v>418619</v>
      </c>
      <c r="I28" s="55"/>
      <c r="J28" s="55"/>
      <c r="K28" s="53">
        <v>0</v>
      </c>
      <c r="L28" s="28">
        <v>204768</v>
      </c>
      <c r="M28" s="28">
        <v>213851</v>
      </c>
      <c r="N28" s="28">
        <v>418619</v>
      </c>
      <c r="O28" s="71">
        <v>89.7062624581079</v>
      </c>
      <c r="P28" s="71">
        <v>93.00700213108337</v>
      </c>
      <c r="Q28" s="71">
        <v>91.36262944816072</v>
      </c>
      <c r="R28" s="55"/>
      <c r="S28" s="55"/>
      <c r="T28" s="52">
        <v>4771</v>
      </c>
      <c r="U28" s="55"/>
      <c r="V28" s="55"/>
      <c r="W28" s="52">
        <v>2212</v>
      </c>
      <c r="X28" s="55"/>
      <c r="Y28" s="55"/>
      <c r="Z28" s="53"/>
      <c r="AA28" s="55"/>
      <c r="AB28" s="55"/>
      <c r="AC28" s="52">
        <v>2212</v>
      </c>
      <c r="AD28" s="72" t="s">
        <v>49</v>
      </c>
      <c r="AE28" s="72" t="s">
        <v>49</v>
      </c>
      <c r="AF28" s="71">
        <v>46.363445818486696</v>
      </c>
      <c r="AG28" s="52">
        <v>228265</v>
      </c>
      <c r="AH28" s="52">
        <v>229930</v>
      </c>
      <c r="AI28" s="52">
        <v>462966</v>
      </c>
      <c r="AJ28" s="52">
        <v>204768</v>
      </c>
      <c r="AK28" s="52">
        <v>213851</v>
      </c>
      <c r="AL28" s="52">
        <v>420831</v>
      </c>
      <c r="AM28" s="53"/>
      <c r="AN28" s="53"/>
      <c r="AO28" s="53"/>
      <c r="AP28" s="28">
        <v>204768</v>
      </c>
      <c r="AQ28" s="28">
        <v>213851</v>
      </c>
      <c r="AR28" s="52">
        <v>420831</v>
      </c>
      <c r="AS28" s="71">
        <v>89.7062624581079</v>
      </c>
      <c r="AT28" s="71">
        <v>93.00700213108337</v>
      </c>
      <c r="AU28" s="71">
        <v>90.89889970321795</v>
      </c>
      <c r="AV28" s="28">
        <v>22409</v>
      </c>
      <c r="AW28" s="28">
        <v>23063</v>
      </c>
      <c r="AX28" s="52">
        <v>45472</v>
      </c>
      <c r="AY28" s="28">
        <v>17725</v>
      </c>
      <c r="AZ28" s="28">
        <v>19674</v>
      </c>
      <c r="BA28" s="52">
        <v>37399</v>
      </c>
      <c r="BB28" s="55"/>
      <c r="BC28" s="55"/>
      <c r="BD28" s="53">
        <v>0</v>
      </c>
      <c r="BE28" s="28">
        <v>17725</v>
      </c>
      <c r="BF28" s="28">
        <v>19674</v>
      </c>
      <c r="BG28" s="52">
        <v>37399</v>
      </c>
      <c r="BH28" s="71">
        <v>79.09768396626356</v>
      </c>
      <c r="BI28" s="71">
        <v>85.30546763213806</v>
      </c>
      <c r="BJ28" s="71">
        <v>82.24621745249824</v>
      </c>
      <c r="BK28" s="55"/>
      <c r="BL28" s="55"/>
      <c r="BM28" s="53">
        <v>0</v>
      </c>
      <c r="BN28" s="55"/>
      <c r="BO28" s="55"/>
      <c r="BP28" s="53">
        <v>0</v>
      </c>
      <c r="BQ28" s="55"/>
      <c r="BR28" s="55"/>
      <c r="BS28" s="53">
        <v>0</v>
      </c>
      <c r="BT28" s="55"/>
      <c r="BU28" s="55"/>
      <c r="BV28" s="53">
        <v>0</v>
      </c>
      <c r="BW28" s="72" t="s">
        <v>49</v>
      </c>
      <c r="BX28" s="72" t="s">
        <v>49</v>
      </c>
      <c r="BY28" s="72" t="s">
        <v>49</v>
      </c>
      <c r="BZ28" s="52">
        <v>22409</v>
      </c>
      <c r="CA28" s="52">
        <v>23063</v>
      </c>
      <c r="CB28" s="52">
        <v>45472</v>
      </c>
      <c r="CC28" s="52">
        <v>17725</v>
      </c>
      <c r="CD28" s="52">
        <v>19674</v>
      </c>
      <c r="CE28" s="52">
        <v>37399</v>
      </c>
      <c r="CF28" s="53">
        <v>0</v>
      </c>
      <c r="CG28" s="53">
        <v>0</v>
      </c>
      <c r="CH28" s="53">
        <v>0</v>
      </c>
      <c r="CI28" s="28">
        <v>17725</v>
      </c>
      <c r="CJ28" s="28">
        <v>19674</v>
      </c>
      <c r="CK28" s="52">
        <v>37399</v>
      </c>
      <c r="CL28" s="71">
        <v>79.09768396626356</v>
      </c>
      <c r="CM28" s="71">
        <v>85.30546763213806</v>
      </c>
      <c r="CN28" s="71">
        <v>82.24621745249824</v>
      </c>
      <c r="CO28" s="28">
        <v>2667</v>
      </c>
      <c r="CP28" s="28">
        <v>2915</v>
      </c>
      <c r="CQ28" s="52">
        <v>5582</v>
      </c>
      <c r="CR28" s="28">
        <v>2113</v>
      </c>
      <c r="CS28" s="28">
        <v>2405</v>
      </c>
      <c r="CT28" s="52">
        <v>4518</v>
      </c>
      <c r="CU28" s="55"/>
      <c r="CV28" s="55"/>
      <c r="CW28" s="53">
        <v>0</v>
      </c>
      <c r="CX28" s="28">
        <v>2113</v>
      </c>
      <c r="CY28" s="28">
        <v>2405</v>
      </c>
      <c r="CZ28" s="52">
        <v>4518</v>
      </c>
      <c r="DA28" s="71">
        <v>79.2275965504312</v>
      </c>
      <c r="DB28" s="71">
        <v>82.50428816466552</v>
      </c>
      <c r="DC28" s="71">
        <v>80.93873163740595</v>
      </c>
      <c r="DD28" s="55"/>
      <c r="DE28" s="55"/>
      <c r="DF28" s="53">
        <v>0</v>
      </c>
      <c r="DG28" s="55"/>
      <c r="DH28" s="55"/>
      <c r="DI28" s="53">
        <v>0</v>
      </c>
      <c r="DJ28" s="54"/>
      <c r="DK28" s="54"/>
      <c r="DL28" s="53">
        <v>0</v>
      </c>
      <c r="DM28" s="55">
        <v>0</v>
      </c>
      <c r="DN28" s="55">
        <v>0</v>
      </c>
      <c r="DO28" s="53">
        <v>0</v>
      </c>
      <c r="DP28" s="72" t="s">
        <v>49</v>
      </c>
      <c r="DQ28" s="72" t="s">
        <v>49</v>
      </c>
      <c r="DR28" s="72" t="s">
        <v>49</v>
      </c>
      <c r="DS28" s="52">
        <v>2667</v>
      </c>
      <c r="DT28" s="52">
        <v>2915</v>
      </c>
      <c r="DU28" s="52">
        <v>5582</v>
      </c>
      <c r="DV28" s="52">
        <v>2113</v>
      </c>
      <c r="DW28" s="52">
        <v>2405</v>
      </c>
      <c r="DX28" s="52">
        <v>4518</v>
      </c>
      <c r="DY28" s="53"/>
      <c r="DZ28" s="53"/>
      <c r="EA28" s="53"/>
      <c r="EB28" s="28">
        <v>2113</v>
      </c>
      <c r="EC28" s="28">
        <v>2405</v>
      </c>
      <c r="ED28" s="52">
        <v>4518</v>
      </c>
      <c r="EE28" s="71">
        <v>79.2275965504312</v>
      </c>
      <c r="EF28" s="71">
        <v>82.50428816466552</v>
      </c>
      <c r="EG28" s="71">
        <v>80.93873163740595</v>
      </c>
      <c r="EH28" s="52">
        <v>204768</v>
      </c>
      <c r="EI28" s="52">
        <v>213851</v>
      </c>
      <c r="EJ28" s="52">
        <v>420831</v>
      </c>
      <c r="EK28" s="53"/>
      <c r="EL28" s="53"/>
      <c r="EM28" s="53"/>
      <c r="EN28" s="53"/>
      <c r="EO28" s="53"/>
      <c r="EP28" s="53"/>
      <c r="EQ28" s="72"/>
      <c r="ER28" s="72"/>
      <c r="ES28" s="72"/>
      <c r="ET28" s="72"/>
      <c r="EU28" s="72"/>
      <c r="EV28" s="72"/>
      <c r="EW28" s="52">
        <v>17725</v>
      </c>
      <c r="EX28" s="52">
        <v>19674</v>
      </c>
      <c r="EY28" s="52">
        <v>37399</v>
      </c>
      <c r="EZ28" s="53"/>
      <c r="FA28" s="53"/>
      <c r="FB28" s="53">
        <v>0</v>
      </c>
      <c r="FC28" s="53"/>
      <c r="FD28" s="53"/>
      <c r="FE28" s="53"/>
      <c r="FF28" s="72"/>
      <c r="FG28" s="72"/>
      <c r="FH28" s="72"/>
      <c r="FI28" s="72"/>
      <c r="FJ28" s="72"/>
      <c r="FK28" s="72"/>
      <c r="FL28" s="52">
        <v>2113</v>
      </c>
      <c r="FM28" s="52">
        <v>2405</v>
      </c>
      <c r="FN28" s="52">
        <v>4518</v>
      </c>
      <c r="FO28" s="53"/>
      <c r="FP28" s="53"/>
      <c r="FQ28" s="53"/>
      <c r="FR28" s="53"/>
      <c r="FS28" s="53"/>
      <c r="FT28" s="53"/>
      <c r="FU28" s="72"/>
      <c r="FV28" s="72"/>
      <c r="FW28" s="72"/>
      <c r="FX28" s="72"/>
      <c r="FY28" s="72"/>
      <c r="FZ28" s="72"/>
      <c r="GA28" s="4" t="s">
        <v>41</v>
      </c>
      <c r="GB28" s="4" t="s">
        <v>41</v>
      </c>
      <c r="GC28" s="4" t="s">
        <v>41</v>
      </c>
      <c r="GD28" s="4" t="s">
        <v>41</v>
      </c>
      <c r="GE28" s="4" t="s">
        <v>41</v>
      </c>
      <c r="GF28" s="4" t="s">
        <v>41</v>
      </c>
      <c r="GG28" s="4" t="s">
        <v>41</v>
      </c>
      <c r="GH28" s="4" t="s">
        <v>41</v>
      </c>
    </row>
    <row r="29" spans="1:190" ht="42.75">
      <c r="A29" s="3">
        <v>20</v>
      </c>
      <c r="B29" s="146" t="s">
        <v>92</v>
      </c>
      <c r="C29" s="110">
        <v>860351</v>
      </c>
      <c r="D29" s="110">
        <v>714900</v>
      </c>
      <c r="E29" s="125">
        <f>C29+D29</f>
        <v>1575251</v>
      </c>
      <c r="F29" s="110">
        <v>605136</v>
      </c>
      <c r="G29" s="110">
        <v>535685</v>
      </c>
      <c r="H29" s="111">
        <f>F29+G29</f>
        <v>1140821</v>
      </c>
      <c r="I29" s="28">
        <v>28241</v>
      </c>
      <c r="J29" s="28">
        <v>19221</v>
      </c>
      <c r="K29" s="52">
        <f>I29+J29</f>
        <v>47462</v>
      </c>
      <c r="L29" s="110">
        <f>SUM(F29,I29)</f>
        <v>633377</v>
      </c>
      <c r="M29" s="110">
        <f>SUM(G29,J29)</f>
        <v>554906</v>
      </c>
      <c r="N29" s="110">
        <f>SUM(H29,K29)</f>
        <v>1188283</v>
      </c>
      <c r="O29" s="126">
        <f>L29/C29*100</f>
        <v>73.6184417755079</v>
      </c>
      <c r="P29" s="126">
        <f>M29/D29*100</f>
        <v>77.62008672541614</v>
      </c>
      <c r="Q29" s="126">
        <f>N29/E29*100</f>
        <v>75.43451805458304</v>
      </c>
      <c r="R29" s="110">
        <f>38768+1108</f>
        <v>39876</v>
      </c>
      <c r="S29" s="110">
        <f>16686+940</f>
        <v>17626</v>
      </c>
      <c r="T29" s="111">
        <f>R29+S29</f>
        <v>57502</v>
      </c>
      <c r="U29" s="110">
        <v>12241</v>
      </c>
      <c r="V29" s="110">
        <v>6846</v>
      </c>
      <c r="W29" s="111">
        <f>U29+V29</f>
        <v>19087</v>
      </c>
      <c r="X29" s="28">
        <v>1621</v>
      </c>
      <c r="Y29" s="28">
        <v>718</v>
      </c>
      <c r="Z29" s="52">
        <f>X29+Y29</f>
        <v>2339</v>
      </c>
      <c r="AA29" s="110">
        <f>SUM(U29,X29)</f>
        <v>13862</v>
      </c>
      <c r="AB29" s="110">
        <f>SUM(V29,Y29)</f>
        <v>7564</v>
      </c>
      <c r="AC29" s="52">
        <f>SUM(AA29,AB29)</f>
        <v>21426</v>
      </c>
      <c r="AD29" s="126">
        <f>IF(R29=0,"",AA29/R29*100)</f>
        <v>34.76276457016752</v>
      </c>
      <c r="AE29" s="126">
        <f>IF(S29=0,"",AB29/S29*100)</f>
        <v>42.91387722682401</v>
      </c>
      <c r="AF29" s="126">
        <f>IF(T29=0,"",AC29/T29*100)</f>
        <v>37.261312649994785</v>
      </c>
      <c r="AG29" s="52">
        <f>C29+R29</f>
        <v>900227</v>
      </c>
      <c r="AH29" s="52">
        <f>D29+S29</f>
        <v>732526</v>
      </c>
      <c r="AI29" s="52">
        <f>AG29+AH29</f>
        <v>1632753</v>
      </c>
      <c r="AJ29" s="52">
        <f>F29+U29</f>
        <v>617377</v>
      </c>
      <c r="AK29" s="52">
        <f>G29+V29</f>
        <v>542531</v>
      </c>
      <c r="AL29" s="52">
        <f>AJ29+AK29</f>
        <v>1159908</v>
      </c>
      <c r="AM29" s="52">
        <f>I29+X29</f>
        <v>29862</v>
      </c>
      <c r="AN29" s="52">
        <f>J29+Y29</f>
        <v>19939</v>
      </c>
      <c r="AO29" s="52">
        <f>AM29+AN29</f>
        <v>49801</v>
      </c>
      <c r="AP29" s="110">
        <f>SUM(AJ29,AM29)</f>
        <v>647239</v>
      </c>
      <c r="AQ29" s="110">
        <f>SUM(AK29,AN29)</f>
        <v>562470</v>
      </c>
      <c r="AR29" s="52">
        <f>SUM(AP29,AQ29)</f>
        <v>1209709</v>
      </c>
      <c r="AS29" s="126">
        <f>IF(AG29=0,"",AP29/AG29*100)</f>
        <v>71.8973103450574</v>
      </c>
      <c r="AT29" s="126">
        <f>IF(AH29=0,"",AQ29/AH29*100)</f>
        <v>76.7849878366092</v>
      </c>
      <c r="AU29" s="126">
        <f>IF(AI29=0,"",AR29/AI29*100)</f>
        <v>74.09014100724359</v>
      </c>
      <c r="AV29" s="28">
        <v>123168</v>
      </c>
      <c r="AW29" s="28">
        <v>104556</v>
      </c>
      <c r="AX29" s="52">
        <f>AV29+AW29</f>
        <v>227724</v>
      </c>
      <c r="AY29" s="28">
        <v>72433</v>
      </c>
      <c r="AZ29" s="28">
        <v>64892</v>
      </c>
      <c r="BA29" s="52">
        <f>AY29+AZ29</f>
        <v>137325</v>
      </c>
      <c r="BB29" s="28">
        <v>5207</v>
      </c>
      <c r="BC29" s="28">
        <v>4032</v>
      </c>
      <c r="BD29" s="52">
        <f>BB29+BC29</f>
        <v>9239</v>
      </c>
      <c r="BE29" s="110">
        <f>SUM(AY29,BB29)</f>
        <v>77640</v>
      </c>
      <c r="BF29" s="110">
        <f>SUM(AZ29,BC29)</f>
        <v>68924</v>
      </c>
      <c r="BG29" s="52">
        <f>SUM(BE29,BF29)</f>
        <v>146564</v>
      </c>
      <c r="BH29" s="126">
        <f>IF(AV29=0,"",BE29/AV29*100)</f>
        <v>63.03585346843336</v>
      </c>
      <c r="BI29" s="126">
        <f>IF(AW29=0,"",BF29/AW29*100)</f>
        <v>65.92065496002142</v>
      </c>
      <c r="BJ29" s="126">
        <f>IF(AX29=0,"",BG29/AX29*100)</f>
        <v>64.36036605715691</v>
      </c>
      <c r="BK29" s="28">
        <f>6544+59</f>
        <v>6603</v>
      </c>
      <c r="BL29" s="28">
        <f>3052+35</f>
        <v>3087</v>
      </c>
      <c r="BM29" s="52">
        <f>BK29+BL29</f>
        <v>9690</v>
      </c>
      <c r="BN29" s="28">
        <v>1536</v>
      </c>
      <c r="BO29" s="28">
        <v>927</v>
      </c>
      <c r="BP29" s="52">
        <f>BN29+BO29</f>
        <v>2463</v>
      </c>
      <c r="BQ29" s="28">
        <v>266</v>
      </c>
      <c r="BR29" s="28">
        <v>134</v>
      </c>
      <c r="BS29" s="52">
        <f>BQ29+BR29</f>
        <v>400</v>
      </c>
      <c r="BT29" s="110">
        <f>SUM(BN29,BQ29)</f>
        <v>1802</v>
      </c>
      <c r="BU29" s="110">
        <f>SUM(BO29,BR29)</f>
        <v>1061</v>
      </c>
      <c r="BV29" s="52">
        <f>SUM(BT29,BU29)</f>
        <v>2863</v>
      </c>
      <c r="BW29" s="126">
        <f>IF(BK29=0,"",BT29/BK29*100)</f>
        <v>27.290625473269724</v>
      </c>
      <c r="BX29" s="126">
        <f>IF(BL29=0,"",BU29/BL29*100)</f>
        <v>34.3699384515711</v>
      </c>
      <c r="BY29" s="126">
        <f>IF(BM29=0,"",BV29/BM29*100)</f>
        <v>29.545923632610936</v>
      </c>
      <c r="BZ29" s="52">
        <f>AV29+BK29</f>
        <v>129771</v>
      </c>
      <c r="CA29" s="52">
        <f>AW29+BL29</f>
        <v>107643</v>
      </c>
      <c r="CB29" s="52">
        <f>BZ29+CA29</f>
        <v>237414</v>
      </c>
      <c r="CC29" s="52">
        <f>AY29+BN29</f>
        <v>73969</v>
      </c>
      <c r="CD29" s="52">
        <f>AZ29+BO29</f>
        <v>65819</v>
      </c>
      <c r="CE29" s="52">
        <f>CC29+CD29</f>
        <v>139788</v>
      </c>
      <c r="CF29" s="52">
        <f>BB29+BQ29</f>
        <v>5473</v>
      </c>
      <c r="CG29" s="52">
        <f>BC29+BR29</f>
        <v>4166</v>
      </c>
      <c r="CH29" s="52">
        <f>CF29+CG29</f>
        <v>9639</v>
      </c>
      <c r="CI29" s="110">
        <f>SUM(CC29,CF29)</f>
        <v>79442</v>
      </c>
      <c r="CJ29" s="110">
        <f>SUM(CD29,CG29)</f>
        <v>69985</v>
      </c>
      <c r="CK29" s="52">
        <f>SUM(CI29,CJ29)</f>
        <v>149427</v>
      </c>
      <c r="CL29" s="126">
        <f>IF(BZ29=0,"",CI29/BZ29*100)</f>
        <v>61.21706698723135</v>
      </c>
      <c r="CM29" s="126">
        <f>IF(CA29=0,"",CJ29/CA29*100)</f>
        <v>65.0158393950373</v>
      </c>
      <c r="CN29" s="126">
        <f>IF(CB29=0,"",CK29/CB29*100)</f>
        <v>62.93942227501327</v>
      </c>
      <c r="CO29" s="28">
        <v>64474</v>
      </c>
      <c r="CP29" s="28">
        <v>50141</v>
      </c>
      <c r="CQ29" s="52">
        <f>CO29+CP29</f>
        <v>114615</v>
      </c>
      <c r="CR29" s="28">
        <v>41187</v>
      </c>
      <c r="CS29" s="28">
        <v>32490</v>
      </c>
      <c r="CT29" s="52">
        <f>CR29+CS29</f>
        <v>73677</v>
      </c>
      <c r="CU29" s="28">
        <v>1766</v>
      </c>
      <c r="CV29" s="28">
        <v>1286</v>
      </c>
      <c r="CW29" s="52">
        <f>CU29+CV29</f>
        <v>3052</v>
      </c>
      <c r="CX29" s="110">
        <f>SUM(CR29,CU29)</f>
        <v>42953</v>
      </c>
      <c r="CY29" s="110">
        <f>SUM(CS29,CV29)</f>
        <v>33776</v>
      </c>
      <c r="CZ29" s="52">
        <f>SUM(CX29,CY29)</f>
        <v>76729</v>
      </c>
      <c r="DA29" s="126">
        <f>IF(CO29=0,"",CX29/CO29*100)</f>
        <v>66.62065328659614</v>
      </c>
      <c r="DB29" s="126">
        <f>IF(CP29=0,"",CY29/CP29*100)</f>
        <v>67.36203904987934</v>
      </c>
      <c r="DC29" s="126">
        <f>IF(CQ29=0,"",CZ29/CQ29*100)</f>
        <v>66.94498974828774</v>
      </c>
      <c r="DD29" s="28">
        <f>1654+16</f>
        <v>1670</v>
      </c>
      <c r="DE29" s="28">
        <f>665+9</f>
        <v>674</v>
      </c>
      <c r="DF29" s="52">
        <f>DD29+DE29</f>
        <v>2344</v>
      </c>
      <c r="DG29" s="28">
        <v>431</v>
      </c>
      <c r="DH29" s="28">
        <v>221</v>
      </c>
      <c r="DI29" s="52">
        <f>DG29+DH29</f>
        <v>652</v>
      </c>
      <c r="DJ29" s="28">
        <v>44</v>
      </c>
      <c r="DK29" s="28">
        <v>21</v>
      </c>
      <c r="DL29" s="52">
        <f>DJ29+DK29</f>
        <v>65</v>
      </c>
      <c r="DM29" s="110">
        <f>SUM(DG29,DJ29)</f>
        <v>475</v>
      </c>
      <c r="DN29" s="110">
        <f>SUM(DH29,DK29)</f>
        <v>242</v>
      </c>
      <c r="DO29" s="52">
        <f>SUM(DM29,DN29)</f>
        <v>717</v>
      </c>
      <c r="DP29" s="126">
        <f>IF(DD29=0,"",DM29/DD29*100)</f>
        <v>28.443113772455092</v>
      </c>
      <c r="DQ29" s="126">
        <f>IF(DE29=0,"",DN29/DE29*100)</f>
        <v>35.90504451038576</v>
      </c>
      <c r="DR29" s="126">
        <f>IF(DF29=0,"",DO29/DF29*100)</f>
        <v>30.58873720136519</v>
      </c>
      <c r="DS29" s="52">
        <f>CO29+DD29</f>
        <v>66144</v>
      </c>
      <c r="DT29" s="52">
        <f>CP29+DE29</f>
        <v>50815</v>
      </c>
      <c r="DU29" s="52">
        <f>DS29+DT29</f>
        <v>116959</v>
      </c>
      <c r="DV29" s="52">
        <f>CR29+DG29</f>
        <v>41618</v>
      </c>
      <c r="DW29" s="52">
        <f>CS29+DH29</f>
        <v>32711</v>
      </c>
      <c r="DX29" s="52">
        <f>DV29+DW29</f>
        <v>74329</v>
      </c>
      <c r="DY29" s="52">
        <f>CU29+DJ29</f>
        <v>1810</v>
      </c>
      <c r="DZ29" s="52">
        <f>CV29+DK29</f>
        <v>1307</v>
      </c>
      <c r="EA29" s="52">
        <f>DY29+DZ29</f>
        <v>3117</v>
      </c>
      <c r="EB29" s="110">
        <f>SUM(DV29,DY29)</f>
        <v>43428</v>
      </c>
      <c r="EC29" s="110">
        <f>SUM(DW29,DZ29)</f>
        <v>34018</v>
      </c>
      <c r="ED29" s="52">
        <f>SUM(EB29,EC29)</f>
        <v>77446</v>
      </c>
      <c r="EE29" s="126">
        <f>IF(DS29=0,"",EB29/DS29*100)</f>
        <v>65.65674891146588</v>
      </c>
      <c r="EF29" s="126">
        <f>IF(DT29=0,"",EC29/DT29*100)</f>
        <v>66.94479976384926</v>
      </c>
      <c r="EG29" s="126">
        <f>IF(DU29=0,"",ED29/DU29*100)</f>
        <v>66.21636641900153</v>
      </c>
      <c r="EH29" s="111">
        <f>AP29</f>
        <v>647239</v>
      </c>
      <c r="EI29" s="111">
        <f>AQ29</f>
        <v>562470</v>
      </c>
      <c r="EJ29" s="111">
        <f>AR29</f>
        <v>1209709</v>
      </c>
      <c r="EK29" s="111">
        <v>127330</v>
      </c>
      <c r="EL29" s="111">
        <v>134213</v>
      </c>
      <c r="EM29" s="111">
        <f>EK29+EL29</f>
        <v>261543</v>
      </c>
      <c r="EN29" s="111">
        <v>207045</v>
      </c>
      <c r="EO29" s="111">
        <v>200535</v>
      </c>
      <c r="EP29" s="111">
        <f>EN29+EO29</f>
        <v>407580</v>
      </c>
      <c r="EQ29" s="126">
        <f>EK29/EH29%</f>
        <v>19.672794748153308</v>
      </c>
      <c r="ER29" s="126">
        <f>EL29/EI29%</f>
        <v>23.861361494835283</v>
      </c>
      <c r="ES29" s="126">
        <f>EM29/EJ29%</f>
        <v>21.62032356541945</v>
      </c>
      <c r="ET29" s="128">
        <f>EN29/EH29%</f>
        <v>31.988956166114836</v>
      </c>
      <c r="EU29" s="128">
        <f>EO29/EI29%</f>
        <v>35.652568136967304</v>
      </c>
      <c r="EV29" s="128">
        <f>EP29/EJ29%</f>
        <v>33.69240040373346</v>
      </c>
      <c r="EW29" s="111">
        <f>CI29</f>
        <v>79442</v>
      </c>
      <c r="EX29" s="111">
        <f>CJ29</f>
        <v>69985</v>
      </c>
      <c r="EY29" s="111">
        <f>CK29</f>
        <v>149427</v>
      </c>
      <c r="EZ29" s="111">
        <v>9908</v>
      </c>
      <c r="FA29" s="111">
        <v>10694</v>
      </c>
      <c r="FB29" s="111">
        <f>EZ29+FA29</f>
        <v>20602</v>
      </c>
      <c r="FC29" s="111">
        <v>23922</v>
      </c>
      <c r="FD29" s="111">
        <v>24223</v>
      </c>
      <c r="FE29" s="111">
        <f>FC29+FD29</f>
        <v>48145</v>
      </c>
      <c r="FF29" s="126">
        <f>EZ29/EW29%</f>
        <v>12.47199214521286</v>
      </c>
      <c r="FG29" s="126">
        <f>FA29/EX29%</f>
        <v>15.280417232264057</v>
      </c>
      <c r="FH29" s="126">
        <f>FB29/EY29%</f>
        <v>13.787334283630134</v>
      </c>
      <c r="FI29" s="128">
        <f>FC29/EW29%</f>
        <v>30.112534931144737</v>
      </c>
      <c r="FJ29" s="128">
        <f>FD29/EX29%</f>
        <v>34.611702507680214</v>
      </c>
      <c r="FK29" s="128">
        <f>FE29/EY29%</f>
        <v>32.219746096756275</v>
      </c>
      <c r="FL29" s="111">
        <f>EB29</f>
        <v>43428</v>
      </c>
      <c r="FM29" s="111">
        <f>EC29</f>
        <v>34018</v>
      </c>
      <c r="FN29" s="111">
        <f>ED29</f>
        <v>77446</v>
      </c>
      <c r="FO29" s="111">
        <v>3570</v>
      </c>
      <c r="FP29" s="111">
        <v>3334</v>
      </c>
      <c r="FQ29" s="111">
        <f>FO29+FP29</f>
        <v>6904</v>
      </c>
      <c r="FR29" s="111">
        <v>14055</v>
      </c>
      <c r="FS29" s="111">
        <v>11490</v>
      </c>
      <c r="FT29" s="111">
        <f>FR29+FS29</f>
        <v>25545</v>
      </c>
      <c r="FU29" s="126">
        <f>FO29/FL29%</f>
        <v>8.220502901353965</v>
      </c>
      <c r="FV29" s="126">
        <f>FP29/FM29%</f>
        <v>9.800693750367452</v>
      </c>
      <c r="FW29" s="126">
        <f>FQ29/FN29%</f>
        <v>8.914598558995944</v>
      </c>
      <c r="FX29" s="128">
        <f>FR29/FL29%</f>
        <v>32.36391268306162</v>
      </c>
      <c r="FY29" s="128">
        <f>FS29/FM29%</f>
        <v>33.77623611029455</v>
      </c>
      <c r="FZ29" s="128">
        <f>FT29/FN29%</f>
        <v>32.9842729127392</v>
      </c>
      <c r="GA29" s="4" t="s">
        <v>41</v>
      </c>
      <c r="GB29" s="4" t="s">
        <v>41</v>
      </c>
      <c r="GC29" s="4" t="s">
        <v>41</v>
      </c>
      <c r="GD29" s="4" t="s">
        <v>41</v>
      </c>
      <c r="GE29" s="4" t="s">
        <v>41</v>
      </c>
      <c r="GF29" s="4" t="s">
        <v>41</v>
      </c>
      <c r="GG29" s="4" t="s">
        <v>41</v>
      </c>
      <c r="GH29" s="4" t="s">
        <v>41</v>
      </c>
    </row>
    <row r="30" spans="1:190" ht="28.5">
      <c r="A30" s="3">
        <v>21</v>
      </c>
      <c r="B30" s="146" t="s">
        <v>69</v>
      </c>
      <c r="C30" s="28">
        <v>419625</v>
      </c>
      <c r="D30" s="28">
        <v>309476</v>
      </c>
      <c r="E30" s="70">
        <v>729101</v>
      </c>
      <c r="F30" s="28">
        <v>225986</v>
      </c>
      <c r="G30" s="28">
        <v>172659</v>
      </c>
      <c r="H30" s="52">
        <v>398645</v>
      </c>
      <c r="I30" s="28">
        <v>46348</v>
      </c>
      <c r="J30" s="28">
        <v>35462</v>
      </c>
      <c r="K30" s="52">
        <v>81810</v>
      </c>
      <c r="L30" s="28">
        <v>272334</v>
      </c>
      <c r="M30" s="28">
        <v>208121</v>
      </c>
      <c r="N30" s="28">
        <v>480455</v>
      </c>
      <c r="O30" s="71">
        <v>64.8993744414656</v>
      </c>
      <c r="P30" s="71">
        <v>67.24947976579767</v>
      </c>
      <c r="Q30" s="71">
        <v>65.89690591564131</v>
      </c>
      <c r="R30" s="28">
        <v>84188</v>
      </c>
      <c r="S30" s="28">
        <v>49589</v>
      </c>
      <c r="T30" s="52">
        <v>133777</v>
      </c>
      <c r="U30" s="28">
        <v>20209</v>
      </c>
      <c r="V30" s="28">
        <v>11814</v>
      </c>
      <c r="W30" s="52">
        <v>32023</v>
      </c>
      <c r="X30" s="28">
        <v>9608</v>
      </c>
      <c r="Y30" s="28">
        <v>6549</v>
      </c>
      <c r="Z30" s="52">
        <v>16157</v>
      </c>
      <c r="AA30" s="28">
        <v>29817</v>
      </c>
      <c r="AB30" s="28">
        <v>18363</v>
      </c>
      <c r="AC30" s="52">
        <v>48180</v>
      </c>
      <c r="AD30" s="71">
        <v>35.41716159072552</v>
      </c>
      <c r="AE30" s="71">
        <v>37.03038980419044</v>
      </c>
      <c r="AF30" s="71">
        <v>36.01515955657549</v>
      </c>
      <c r="AG30" s="52">
        <v>503813</v>
      </c>
      <c r="AH30" s="52">
        <v>359065</v>
      </c>
      <c r="AI30" s="52">
        <v>862878</v>
      </c>
      <c r="AJ30" s="52">
        <v>246195</v>
      </c>
      <c r="AK30" s="52">
        <v>184473</v>
      </c>
      <c r="AL30" s="52">
        <v>430668</v>
      </c>
      <c r="AM30" s="52">
        <v>55956</v>
      </c>
      <c r="AN30" s="52">
        <v>42011</v>
      </c>
      <c r="AO30" s="52">
        <v>97967</v>
      </c>
      <c r="AP30" s="28">
        <v>302151</v>
      </c>
      <c r="AQ30" s="28">
        <v>226484</v>
      </c>
      <c r="AR30" s="52">
        <v>528635</v>
      </c>
      <c r="AS30" s="71">
        <v>59.97284706825747</v>
      </c>
      <c r="AT30" s="71">
        <v>63.07604472727779</v>
      </c>
      <c r="AU30" s="71">
        <v>61.264164806612285</v>
      </c>
      <c r="AV30" s="28">
        <v>70064</v>
      </c>
      <c r="AW30" s="28">
        <v>45870</v>
      </c>
      <c r="AX30" s="52">
        <v>115934</v>
      </c>
      <c r="AY30" s="28">
        <v>34470</v>
      </c>
      <c r="AZ30" s="28">
        <v>22560</v>
      </c>
      <c r="BA30" s="52">
        <v>57030</v>
      </c>
      <c r="BB30" s="28">
        <v>7744</v>
      </c>
      <c r="BC30" s="28">
        <v>5498</v>
      </c>
      <c r="BD30" s="52">
        <v>13242</v>
      </c>
      <c r="BE30" s="28">
        <v>42214</v>
      </c>
      <c r="BF30" s="28">
        <v>28058</v>
      </c>
      <c r="BG30" s="52">
        <v>70272</v>
      </c>
      <c r="BH30" s="71">
        <v>60.250627997259656</v>
      </c>
      <c r="BI30" s="71">
        <v>61.16851972967081</v>
      </c>
      <c r="BJ30" s="71">
        <v>60.61379750547725</v>
      </c>
      <c r="BK30" s="28">
        <v>17457</v>
      </c>
      <c r="BL30" s="28">
        <v>10123</v>
      </c>
      <c r="BM30" s="52">
        <v>27580</v>
      </c>
      <c r="BN30" s="28">
        <v>4127</v>
      </c>
      <c r="BO30" s="28">
        <v>2261</v>
      </c>
      <c r="BP30" s="52">
        <v>6388</v>
      </c>
      <c r="BQ30" s="28">
        <v>1861</v>
      </c>
      <c r="BR30" s="28">
        <v>1270</v>
      </c>
      <c r="BS30" s="52">
        <v>3131</v>
      </c>
      <c r="BT30" s="28">
        <v>5988</v>
      </c>
      <c r="BU30" s="28">
        <v>3531</v>
      </c>
      <c r="BV30" s="52">
        <v>9519</v>
      </c>
      <c r="BW30" s="71">
        <v>34.301426361917855</v>
      </c>
      <c r="BX30" s="71">
        <v>34.8809641410649</v>
      </c>
      <c r="BY30" s="71">
        <v>34.51414068165337</v>
      </c>
      <c r="BZ30" s="52">
        <v>87521</v>
      </c>
      <c r="CA30" s="52">
        <v>55993</v>
      </c>
      <c r="CB30" s="52">
        <v>143514</v>
      </c>
      <c r="CC30" s="52">
        <v>38597</v>
      </c>
      <c r="CD30" s="52">
        <v>24821</v>
      </c>
      <c r="CE30" s="52">
        <v>63418</v>
      </c>
      <c r="CF30" s="52">
        <v>9605</v>
      </c>
      <c r="CG30" s="52">
        <v>6768</v>
      </c>
      <c r="CH30" s="52">
        <v>16373</v>
      </c>
      <c r="CI30" s="28">
        <v>48202</v>
      </c>
      <c r="CJ30" s="28">
        <v>31589</v>
      </c>
      <c r="CK30" s="52">
        <v>79791</v>
      </c>
      <c r="CL30" s="71">
        <v>55.07478205230745</v>
      </c>
      <c r="CM30" s="71">
        <v>56.4159805689997</v>
      </c>
      <c r="CN30" s="71">
        <v>55.59806011957021</v>
      </c>
      <c r="CO30" s="28">
        <v>57224</v>
      </c>
      <c r="CP30" s="28">
        <v>45616</v>
      </c>
      <c r="CQ30" s="52">
        <v>102840</v>
      </c>
      <c r="CR30" s="28">
        <v>24434</v>
      </c>
      <c r="CS30" s="28">
        <v>18163</v>
      </c>
      <c r="CT30" s="52">
        <v>42597</v>
      </c>
      <c r="CU30" s="28">
        <v>6289</v>
      </c>
      <c r="CV30" s="28">
        <v>5314</v>
      </c>
      <c r="CW30" s="52">
        <v>11603</v>
      </c>
      <c r="CX30" s="28">
        <v>30723</v>
      </c>
      <c r="CY30" s="28">
        <v>23477</v>
      </c>
      <c r="CZ30" s="52">
        <v>54200</v>
      </c>
      <c r="DA30" s="71">
        <v>53.689011603523</v>
      </c>
      <c r="DB30" s="71">
        <v>51.46659066994037</v>
      </c>
      <c r="DC30" s="71">
        <v>52.70322831583042</v>
      </c>
      <c r="DD30" s="28">
        <v>15642</v>
      </c>
      <c r="DE30" s="28">
        <v>8402</v>
      </c>
      <c r="DF30" s="52">
        <v>24044</v>
      </c>
      <c r="DG30" s="28">
        <v>3010</v>
      </c>
      <c r="DH30" s="28">
        <v>1488</v>
      </c>
      <c r="DI30" s="52">
        <v>4498</v>
      </c>
      <c r="DJ30" s="28">
        <v>1641</v>
      </c>
      <c r="DK30" s="28">
        <v>912</v>
      </c>
      <c r="DL30" s="52">
        <v>2553</v>
      </c>
      <c r="DM30" s="28">
        <v>4651</v>
      </c>
      <c r="DN30" s="28">
        <v>2400</v>
      </c>
      <c r="DO30" s="52">
        <v>7051</v>
      </c>
      <c r="DP30" s="71">
        <v>29.734049354302517</v>
      </c>
      <c r="DQ30" s="71">
        <v>28.564627469650084</v>
      </c>
      <c r="DR30" s="71">
        <v>29.325403427050407</v>
      </c>
      <c r="DS30" s="52">
        <v>72866</v>
      </c>
      <c r="DT30" s="52">
        <v>54018</v>
      </c>
      <c r="DU30" s="52">
        <v>126884</v>
      </c>
      <c r="DV30" s="52">
        <v>27444</v>
      </c>
      <c r="DW30" s="52">
        <v>19651</v>
      </c>
      <c r="DX30" s="52">
        <v>47095</v>
      </c>
      <c r="DY30" s="52">
        <v>7930</v>
      </c>
      <c r="DZ30" s="52">
        <v>6226</v>
      </c>
      <c r="EA30" s="52">
        <v>14156</v>
      </c>
      <c r="EB30" s="28">
        <v>35374</v>
      </c>
      <c r="EC30" s="28">
        <v>25877</v>
      </c>
      <c r="ED30" s="52">
        <v>61251</v>
      </c>
      <c r="EE30" s="71">
        <v>48.546647270331846</v>
      </c>
      <c r="EF30" s="71">
        <v>47.9044022362916</v>
      </c>
      <c r="EG30" s="71">
        <v>48.27322593865262</v>
      </c>
      <c r="EH30" s="52">
        <v>302151</v>
      </c>
      <c r="EI30" s="52">
        <v>226484</v>
      </c>
      <c r="EJ30" s="52">
        <v>528635</v>
      </c>
      <c r="EK30" s="52">
        <v>20381</v>
      </c>
      <c r="EL30" s="52">
        <v>17423</v>
      </c>
      <c r="EM30" s="52">
        <v>37804</v>
      </c>
      <c r="EN30" s="52">
        <v>64264</v>
      </c>
      <c r="EO30" s="52">
        <v>51357</v>
      </c>
      <c r="EP30" s="52">
        <v>115621</v>
      </c>
      <c r="EQ30" s="71">
        <v>6.745302845266108</v>
      </c>
      <c r="ER30" s="71">
        <v>7.692817152646544</v>
      </c>
      <c r="ES30" s="71">
        <v>7.151248025575302</v>
      </c>
      <c r="ET30" s="71">
        <v>21.268835780785103</v>
      </c>
      <c r="EU30" s="71">
        <v>22.675774006110807</v>
      </c>
      <c r="EV30" s="71">
        <v>21.871612738467938</v>
      </c>
      <c r="EW30" s="52">
        <v>48202</v>
      </c>
      <c r="EX30" s="52">
        <v>31589</v>
      </c>
      <c r="EY30" s="52">
        <v>79791</v>
      </c>
      <c r="EZ30" s="52">
        <v>2024</v>
      </c>
      <c r="FA30" s="52">
        <v>1403</v>
      </c>
      <c r="FB30" s="52">
        <v>3427</v>
      </c>
      <c r="FC30" s="52">
        <v>9235</v>
      </c>
      <c r="FD30" s="52">
        <v>5978</v>
      </c>
      <c r="FE30" s="52">
        <v>15213</v>
      </c>
      <c r="FF30" s="71">
        <v>4.198995892286627</v>
      </c>
      <c r="FG30" s="71">
        <v>4.441419481465067</v>
      </c>
      <c r="FH30" s="71">
        <v>4.294970610720507</v>
      </c>
      <c r="FI30" s="71">
        <v>19.158956059914527</v>
      </c>
      <c r="FJ30" s="71">
        <v>18.924309094938113</v>
      </c>
      <c r="FK30" s="71">
        <v>19.06606008196413</v>
      </c>
      <c r="FL30" s="52">
        <v>35374</v>
      </c>
      <c r="FM30" s="52">
        <v>25877</v>
      </c>
      <c r="FN30" s="52">
        <v>61251</v>
      </c>
      <c r="FO30" s="52">
        <v>728</v>
      </c>
      <c r="FP30" s="52">
        <v>562</v>
      </c>
      <c r="FQ30" s="52">
        <v>1290</v>
      </c>
      <c r="FR30" s="52">
        <v>4372</v>
      </c>
      <c r="FS30" s="52">
        <v>3021</v>
      </c>
      <c r="FT30" s="52">
        <v>7393</v>
      </c>
      <c r="FU30" s="71">
        <v>2.0580087069599142</v>
      </c>
      <c r="FV30" s="71">
        <v>2.1718128067395757</v>
      </c>
      <c r="FW30" s="71">
        <v>2.106088063868345</v>
      </c>
      <c r="FX30" s="71">
        <v>12.359359981907616</v>
      </c>
      <c r="FY30" s="71">
        <v>11.674459945125015</v>
      </c>
      <c r="FZ30" s="71">
        <v>12.070007020293547</v>
      </c>
      <c r="GA30" s="4" t="s">
        <v>41</v>
      </c>
      <c r="GB30" s="4" t="s">
        <v>41</v>
      </c>
      <c r="GC30" s="4" t="s">
        <v>41</v>
      </c>
      <c r="GD30" s="4" t="s">
        <v>41</v>
      </c>
      <c r="GE30" s="4" t="s">
        <v>41</v>
      </c>
      <c r="GF30" s="4" t="s">
        <v>41</v>
      </c>
      <c r="GG30" s="4" t="s">
        <v>41</v>
      </c>
      <c r="GH30" s="4" t="s">
        <v>41</v>
      </c>
    </row>
    <row r="31" spans="1:190" ht="29.25" customHeight="1">
      <c r="A31" s="3">
        <v>22</v>
      </c>
      <c r="B31" s="146" t="s">
        <v>93</v>
      </c>
      <c r="C31" s="110">
        <v>18458</v>
      </c>
      <c r="D31" s="110">
        <v>16485</v>
      </c>
      <c r="E31" s="125">
        <f>C31+D31</f>
        <v>34943</v>
      </c>
      <c r="F31" s="110">
        <v>13869</v>
      </c>
      <c r="G31" s="110">
        <v>10856</v>
      </c>
      <c r="H31" s="111">
        <f>F31+G31</f>
        <v>24725</v>
      </c>
      <c r="I31" s="50">
        <v>2063</v>
      </c>
      <c r="J31" s="50">
        <v>2194</v>
      </c>
      <c r="K31" s="52">
        <f>I31+J31</f>
        <v>4257</v>
      </c>
      <c r="L31" s="110">
        <f>SUM(F31,I31)</f>
        <v>15932</v>
      </c>
      <c r="M31" s="110">
        <f>SUM(G31,J31)</f>
        <v>13050</v>
      </c>
      <c r="N31" s="110">
        <f>SUM(H31,K31)</f>
        <v>28982</v>
      </c>
      <c r="O31" s="126">
        <f>L31/C31*100</f>
        <v>86.31487701809513</v>
      </c>
      <c r="P31" s="126">
        <f>M31/D31*100</f>
        <v>79.16287534121929</v>
      </c>
      <c r="Q31" s="126">
        <f>N31/E31*100</f>
        <v>82.94078928540767</v>
      </c>
      <c r="R31" s="129"/>
      <c r="S31" s="129"/>
      <c r="T31" s="113">
        <f>R31+S31</f>
        <v>0</v>
      </c>
      <c r="U31" s="129"/>
      <c r="V31" s="129"/>
      <c r="W31" s="113"/>
      <c r="X31" s="55"/>
      <c r="Y31" s="55"/>
      <c r="Z31" s="53"/>
      <c r="AA31" s="129"/>
      <c r="AB31" s="129"/>
      <c r="AC31" s="53"/>
      <c r="AD31" s="114">
        <f>IF(R31=0,"",AA31/R31*100)</f>
      </c>
      <c r="AE31" s="114">
        <f>IF(S31=0,"",AB31/S31*100)</f>
      </c>
      <c r="AF31" s="114">
        <f>IF(T31=0,"",AC31/T31*100)</f>
      </c>
      <c r="AG31" s="52">
        <f>C31+R31</f>
        <v>18458</v>
      </c>
      <c r="AH31" s="52">
        <f>D31+S31</f>
        <v>16485</v>
      </c>
      <c r="AI31" s="52">
        <f>AG31+AH31</f>
        <v>34943</v>
      </c>
      <c r="AJ31" s="52">
        <f>F31+U31</f>
        <v>13869</v>
      </c>
      <c r="AK31" s="52">
        <f>G31+V31</f>
        <v>10856</v>
      </c>
      <c r="AL31" s="52">
        <f>AJ31+AK31</f>
        <v>24725</v>
      </c>
      <c r="AM31" s="52">
        <f>I31+X31</f>
        <v>2063</v>
      </c>
      <c r="AN31" s="52">
        <f>J31+Y31</f>
        <v>2194</v>
      </c>
      <c r="AO31" s="52">
        <f>AM31+AN31</f>
        <v>4257</v>
      </c>
      <c r="AP31" s="110">
        <f>SUM(AJ31,AM31)</f>
        <v>15932</v>
      </c>
      <c r="AQ31" s="110">
        <f>SUM(AK31,AN31)</f>
        <v>13050</v>
      </c>
      <c r="AR31" s="52">
        <f>SUM(AP31,AQ31)</f>
        <v>28982</v>
      </c>
      <c r="AS31" s="126">
        <f>IF(AG31=0,"",AP31/AG31*100)</f>
        <v>86.31487701809513</v>
      </c>
      <c r="AT31" s="126">
        <f>IF(AH31=0,"",AQ31/AH31*100)</f>
        <v>79.16287534121929</v>
      </c>
      <c r="AU31" s="126">
        <f>IF(AI31=0,"",AR31/AI31*100)</f>
        <v>82.94078928540767</v>
      </c>
      <c r="AV31" s="28">
        <v>563</v>
      </c>
      <c r="AW31" s="28">
        <v>545</v>
      </c>
      <c r="AX31" s="52">
        <f>AV31+AW31</f>
        <v>1108</v>
      </c>
      <c r="AY31" s="28">
        <v>381</v>
      </c>
      <c r="AZ31" s="28">
        <v>290</v>
      </c>
      <c r="BA31" s="52">
        <f>AY31+AZ31</f>
        <v>671</v>
      </c>
      <c r="BB31" s="50">
        <v>80</v>
      </c>
      <c r="BC31" s="50">
        <v>94</v>
      </c>
      <c r="BD31" s="52">
        <f>BB31+BC31</f>
        <v>174</v>
      </c>
      <c r="BE31" s="110">
        <f>SUM(AY31,BB31)</f>
        <v>461</v>
      </c>
      <c r="BF31" s="110">
        <f>SUM(AZ31,BC31)</f>
        <v>384</v>
      </c>
      <c r="BG31" s="52">
        <f>SUM(BE31,BF31)</f>
        <v>845</v>
      </c>
      <c r="BH31" s="126">
        <f>IF(AV31=0,"",BE31/AV31*100)</f>
        <v>81.88277087033747</v>
      </c>
      <c r="BI31" s="126">
        <f>IF(AW31=0,"",BF31/AW31*100)</f>
        <v>70.45871559633028</v>
      </c>
      <c r="BJ31" s="126">
        <f>IF(AX31=0,"",BG31/AX31*100)</f>
        <v>76.26353790613717</v>
      </c>
      <c r="BK31" s="55"/>
      <c r="BL31" s="55"/>
      <c r="BM31" s="53"/>
      <c r="BN31" s="55"/>
      <c r="BO31" s="55"/>
      <c r="BP31" s="53"/>
      <c r="BQ31" s="55"/>
      <c r="BR31" s="55"/>
      <c r="BS31" s="53"/>
      <c r="BT31" s="129"/>
      <c r="BU31" s="129"/>
      <c r="BV31" s="53"/>
      <c r="BW31" s="114"/>
      <c r="BX31" s="114"/>
      <c r="BY31" s="114"/>
      <c r="BZ31" s="52">
        <f>AV31+BK31</f>
        <v>563</v>
      </c>
      <c r="CA31" s="52">
        <f>AW31+BL31</f>
        <v>545</v>
      </c>
      <c r="CB31" s="52">
        <f>BZ31+CA31</f>
        <v>1108</v>
      </c>
      <c r="CC31" s="52">
        <f>AY31+BN31</f>
        <v>381</v>
      </c>
      <c r="CD31" s="52">
        <f>AZ31+BO31</f>
        <v>290</v>
      </c>
      <c r="CE31" s="52">
        <f>CC31+CD31</f>
        <v>671</v>
      </c>
      <c r="CF31" s="52">
        <f>BB31+BQ31</f>
        <v>80</v>
      </c>
      <c r="CG31" s="52">
        <f>BC31+BR31</f>
        <v>94</v>
      </c>
      <c r="CH31" s="52">
        <f>CF31+CG31</f>
        <v>174</v>
      </c>
      <c r="CI31" s="110">
        <f>SUM(CC31,CF31)</f>
        <v>461</v>
      </c>
      <c r="CJ31" s="110">
        <f>SUM(CD31,CG31)</f>
        <v>384</v>
      </c>
      <c r="CK31" s="52">
        <f>SUM(CI31,CJ31)</f>
        <v>845</v>
      </c>
      <c r="CL31" s="126">
        <f>IF(BZ31=0,"",CI31/BZ31*100)</f>
        <v>81.88277087033747</v>
      </c>
      <c r="CM31" s="126">
        <f>IF(CA31=0,"",CJ31/CA31*100)</f>
        <v>70.45871559633028</v>
      </c>
      <c r="CN31" s="126">
        <f>IF(CB31=0,"",CK31/CB31*100)</f>
        <v>76.26353790613717</v>
      </c>
      <c r="CO31" s="28">
        <v>5716</v>
      </c>
      <c r="CP31" s="28">
        <v>5891</v>
      </c>
      <c r="CQ31" s="52">
        <f>CO31+CP31</f>
        <v>11607</v>
      </c>
      <c r="CR31" s="28">
        <v>4440</v>
      </c>
      <c r="CS31" s="28">
        <v>4164</v>
      </c>
      <c r="CT31" s="52">
        <f>CR31+CS31</f>
        <v>8604</v>
      </c>
      <c r="CU31" s="28">
        <v>675</v>
      </c>
      <c r="CV31" s="28">
        <v>840</v>
      </c>
      <c r="CW31" s="52">
        <f>CU31+CV31</f>
        <v>1515</v>
      </c>
      <c r="CX31" s="110">
        <f>SUM(CR31,CU31)</f>
        <v>5115</v>
      </c>
      <c r="CY31" s="110">
        <f>SUM(CS31,CV31)</f>
        <v>5004</v>
      </c>
      <c r="CZ31" s="52">
        <f>SUM(CX31,CY31)</f>
        <v>10119</v>
      </c>
      <c r="DA31" s="126">
        <f>IF(CO31=0,"",CX31/CO31*100)</f>
        <v>89.48565430370888</v>
      </c>
      <c r="DB31" s="126">
        <f>IF(CP31=0,"",CY31/CP31*100)</f>
        <v>84.94313359361738</v>
      </c>
      <c r="DC31" s="126">
        <f>IF(CQ31=0,"",CZ31/CQ31*100)</f>
        <v>87.18014990953735</v>
      </c>
      <c r="DD31" s="55"/>
      <c r="DE31" s="55"/>
      <c r="DF31" s="53">
        <f>DD31+DE31</f>
        <v>0</v>
      </c>
      <c r="DG31" s="55"/>
      <c r="DH31" s="55"/>
      <c r="DI31" s="53">
        <f>DG31+DH31</f>
        <v>0</v>
      </c>
      <c r="DJ31" s="54"/>
      <c r="DK31" s="54"/>
      <c r="DL31" s="53">
        <f>DJ31+DK31</f>
        <v>0</v>
      </c>
      <c r="DM31" s="129">
        <f>SUM(DG31,DJ31)</f>
        <v>0</v>
      </c>
      <c r="DN31" s="129">
        <f>SUM(DH31,DK31)</f>
        <v>0</v>
      </c>
      <c r="DO31" s="53">
        <f>SUM(DM31,DN31)</f>
        <v>0</v>
      </c>
      <c r="DP31" s="114">
        <f>IF(DD31=0,"",DM31/DD31*100)</f>
      </c>
      <c r="DQ31" s="114">
        <f>IF(DE31=0,"",DN31/DE31*100)</f>
      </c>
      <c r="DR31" s="114">
        <f>IF(DF31=0,"",DO31/DF31*100)</f>
      </c>
      <c r="DS31" s="52">
        <f>CO31+DD31</f>
        <v>5716</v>
      </c>
      <c r="DT31" s="52">
        <f>CP31+DE31</f>
        <v>5891</v>
      </c>
      <c r="DU31" s="52">
        <f>DS31+DT31</f>
        <v>11607</v>
      </c>
      <c r="DV31" s="52">
        <f>CR31+DG31</f>
        <v>4440</v>
      </c>
      <c r="DW31" s="52">
        <f>CS31+DH31</f>
        <v>4164</v>
      </c>
      <c r="DX31" s="52">
        <f>DV31+DW31</f>
        <v>8604</v>
      </c>
      <c r="DY31" s="52">
        <f>CU31+DJ31</f>
        <v>675</v>
      </c>
      <c r="DZ31" s="52">
        <f>CV31+DK31</f>
        <v>840</v>
      </c>
      <c r="EA31" s="52">
        <f>DY31+DZ31</f>
        <v>1515</v>
      </c>
      <c r="EB31" s="110">
        <f>SUM(DV31,DY31)</f>
        <v>5115</v>
      </c>
      <c r="EC31" s="110">
        <f>SUM(DW31,DZ31)</f>
        <v>5004</v>
      </c>
      <c r="ED31" s="52">
        <f>SUM(EB31,EC31)</f>
        <v>10119</v>
      </c>
      <c r="EE31" s="126">
        <f>IF(DS31=0,"",EB31/DS31*100)</f>
        <v>89.48565430370888</v>
      </c>
      <c r="EF31" s="126">
        <f>IF(DT31=0,"",EC31/DT31*100)</f>
        <v>84.94313359361738</v>
      </c>
      <c r="EG31" s="126">
        <f>IF(DU31=0,"",ED31/DU31*100)</f>
        <v>87.18014990953735</v>
      </c>
      <c r="EH31" s="111">
        <f>AP31</f>
        <v>15932</v>
      </c>
      <c r="EI31" s="111">
        <f>AQ31</f>
        <v>13050</v>
      </c>
      <c r="EJ31" s="111">
        <f>AR31</f>
        <v>28982</v>
      </c>
      <c r="EK31" s="111">
        <v>365</v>
      </c>
      <c r="EL31" s="111">
        <v>234</v>
      </c>
      <c r="EM31" s="111">
        <f>EK31+EL31</f>
        <v>599</v>
      </c>
      <c r="EN31" s="111">
        <v>3545</v>
      </c>
      <c r="EO31" s="111">
        <v>2690</v>
      </c>
      <c r="EP31" s="111">
        <f>EN31+EO31</f>
        <v>6235</v>
      </c>
      <c r="EQ31" s="126">
        <f>EK31/EH31%</f>
        <v>2.2909866934471506</v>
      </c>
      <c r="ER31" s="126">
        <f>EL31/EI31%</f>
        <v>1.793103448275862</v>
      </c>
      <c r="ES31" s="126">
        <f>EM31/EJ31%</f>
        <v>2.06680008281002</v>
      </c>
      <c r="ET31" s="128">
        <f>EN31/EH31%</f>
        <v>22.25081596786342</v>
      </c>
      <c r="EU31" s="128">
        <f>EO31/EI31%</f>
        <v>20.613026819923373</v>
      </c>
      <c r="EV31" s="128">
        <f>EP31/EJ31%</f>
        <v>21.513353115727003</v>
      </c>
      <c r="EW31" s="111">
        <f>CI31</f>
        <v>461</v>
      </c>
      <c r="EX31" s="111">
        <f>CJ31</f>
        <v>384</v>
      </c>
      <c r="EY31" s="111">
        <f>CK31</f>
        <v>845</v>
      </c>
      <c r="EZ31" s="111">
        <v>10</v>
      </c>
      <c r="FA31" s="111">
        <v>12</v>
      </c>
      <c r="FB31" s="111">
        <f>EZ31+FA31</f>
        <v>22</v>
      </c>
      <c r="FC31" s="111">
        <v>102</v>
      </c>
      <c r="FD31" s="111">
        <v>50</v>
      </c>
      <c r="FE31" s="111">
        <f>FC31+FD31</f>
        <v>152</v>
      </c>
      <c r="FF31" s="126">
        <f>EZ31/EW31%</f>
        <v>2.1691973969631233</v>
      </c>
      <c r="FG31" s="126">
        <f>FA31/EX31%</f>
        <v>3.125</v>
      </c>
      <c r="FH31" s="126">
        <f>FB31/EY31%</f>
        <v>2.6035502958579886</v>
      </c>
      <c r="FI31" s="128">
        <f>FC31/EW31%</f>
        <v>22.12581344902386</v>
      </c>
      <c r="FJ31" s="128">
        <f>FD31/EX31%</f>
        <v>13.020833333333334</v>
      </c>
      <c r="FK31" s="128">
        <f>FE31/EY31%</f>
        <v>17.988165680473376</v>
      </c>
      <c r="FL31" s="111">
        <f>EB31</f>
        <v>5115</v>
      </c>
      <c r="FM31" s="111">
        <f>EC31</f>
        <v>5004</v>
      </c>
      <c r="FN31" s="111">
        <f>ED31</f>
        <v>10119</v>
      </c>
      <c r="FO31" s="111">
        <v>51</v>
      </c>
      <c r="FP31" s="111">
        <v>46</v>
      </c>
      <c r="FQ31" s="111">
        <f>FO31+FP31</f>
        <v>97</v>
      </c>
      <c r="FR31" s="111">
        <v>1118</v>
      </c>
      <c r="FS31" s="111">
        <v>969</v>
      </c>
      <c r="FT31" s="111">
        <f>FR31+FS31</f>
        <v>2087</v>
      </c>
      <c r="FU31" s="126">
        <f>FO31/FL31%</f>
        <v>0.9970674486803519</v>
      </c>
      <c r="FV31" s="126">
        <f>FP31/FM31%</f>
        <v>0.9192645883293366</v>
      </c>
      <c r="FW31" s="126">
        <f>FQ31/FN31%</f>
        <v>0.9585927463188062</v>
      </c>
      <c r="FX31" s="128">
        <f>FR31/FL31%</f>
        <v>21.857282502443795</v>
      </c>
      <c r="FY31" s="128">
        <f>FS31/FM31%</f>
        <v>19.364508393285373</v>
      </c>
      <c r="FZ31" s="128">
        <f>FT31/FN31%</f>
        <v>20.62456764502421</v>
      </c>
      <c r="GA31" s="4" t="s">
        <v>41</v>
      </c>
      <c r="GB31" s="4" t="s">
        <v>41</v>
      </c>
      <c r="GC31" s="4" t="s">
        <v>41</v>
      </c>
      <c r="GD31" s="4" t="s">
        <v>41</v>
      </c>
      <c r="GE31" s="4" t="s">
        <v>41</v>
      </c>
      <c r="GF31" s="4" t="s">
        <v>41</v>
      </c>
      <c r="GG31" s="4" t="s">
        <v>41</v>
      </c>
      <c r="GH31" s="4" t="s">
        <v>41</v>
      </c>
    </row>
    <row r="32" spans="1:190" ht="28.5">
      <c r="A32" s="3">
        <v>23</v>
      </c>
      <c r="B32" s="146" t="s">
        <v>70</v>
      </c>
      <c r="C32" s="28">
        <v>7564</v>
      </c>
      <c r="D32" s="28">
        <v>8710</v>
      </c>
      <c r="E32" s="70">
        <v>16274</v>
      </c>
      <c r="F32" s="28">
        <v>5741</v>
      </c>
      <c r="G32" s="28">
        <v>6414</v>
      </c>
      <c r="H32" s="52">
        <v>12155</v>
      </c>
      <c r="I32" s="54"/>
      <c r="J32" s="54"/>
      <c r="K32" s="53">
        <v>0</v>
      </c>
      <c r="L32" s="28">
        <v>5741</v>
      </c>
      <c r="M32" s="28">
        <v>6414</v>
      </c>
      <c r="N32" s="28">
        <v>12155</v>
      </c>
      <c r="O32" s="71">
        <v>75.89899524061343</v>
      </c>
      <c r="P32" s="71">
        <v>73.6394948335247</v>
      </c>
      <c r="Q32" s="71">
        <v>74.68968907459752</v>
      </c>
      <c r="R32" s="28">
        <v>8985</v>
      </c>
      <c r="S32" s="28">
        <v>10863</v>
      </c>
      <c r="T32" s="52">
        <v>19848</v>
      </c>
      <c r="U32" s="28">
        <v>2046</v>
      </c>
      <c r="V32" s="28">
        <v>2543</v>
      </c>
      <c r="W32" s="52">
        <v>4589</v>
      </c>
      <c r="X32" s="54"/>
      <c r="Y32" s="54"/>
      <c r="Z32" s="53"/>
      <c r="AA32" s="28">
        <v>2046</v>
      </c>
      <c r="AB32" s="28">
        <v>2543</v>
      </c>
      <c r="AC32" s="52">
        <v>4589</v>
      </c>
      <c r="AD32" s="71">
        <v>22.771285475792986</v>
      </c>
      <c r="AE32" s="71">
        <v>23.409739482647517</v>
      </c>
      <c r="AF32" s="71">
        <v>23.120717452640065</v>
      </c>
      <c r="AG32" s="52">
        <v>16549</v>
      </c>
      <c r="AH32" s="52">
        <v>19573</v>
      </c>
      <c r="AI32" s="52">
        <v>36122</v>
      </c>
      <c r="AJ32" s="52">
        <v>7787</v>
      </c>
      <c r="AK32" s="52">
        <v>8957</v>
      </c>
      <c r="AL32" s="52">
        <v>16744</v>
      </c>
      <c r="AM32" s="53"/>
      <c r="AN32" s="53"/>
      <c r="AO32" s="53"/>
      <c r="AP32" s="28">
        <v>7787</v>
      </c>
      <c r="AQ32" s="28">
        <v>8957</v>
      </c>
      <c r="AR32" s="52">
        <v>16744</v>
      </c>
      <c r="AS32" s="71">
        <v>47.05420267085624</v>
      </c>
      <c r="AT32" s="71">
        <v>45.762019107954835</v>
      </c>
      <c r="AU32" s="71">
        <v>46.35402247937545</v>
      </c>
      <c r="AV32" s="28">
        <v>62</v>
      </c>
      <c r="AW32" s="28">
        <v>62</v>
      </c>
      <c r="AX32" s="52">
        <v>124</v>
      </c>
      <c r="AY32" s="28">
        <v>46</v>
      </c>
      <c r="AZ32" s="28">
        <v>50</v>
      </c>
      <c r="BA32" s="52">
        <v>96</v>
      </c>
      <c r="BB32" s="54"/>
      <c r="BC32" s="54"/>
      <c r="BD32" s="53">
        <v>0</v>
      </c>
      <c r="BE32" s="28">
        <v>46</v>
      </c>
      <c r="BF32" s="28">
        <v>50</v>
      </c>
      <c r="BG32" s="52">
        <v>96</v>
      </c>
      <c r="BH32" s="71">
        <v>74.19354838709677</v>
      </c>
      <c r="BI32" s="71">
        <v>80.64516129032258</v>
      </c>
      <c r="BJ32" s="71">
        <v>77.41935483870968</v>
      </c>
      <c r="BK32" s="28">
        <v>57</v>
      </c>
      <c r="BL32" s="28">
        <v>49</v>
      </c>
      <c r="BM32" s="52">
        <v>106</v>
      </c>
      <c r="BN32" s="28">
        <v>14</v>
      </c>
      <c r="BO32" s="28">
        <v>16</v>
      </c>
      <c r="BP32" s="52">
        <v>30</v>
      </c>
      <c r="BQ32" s="54"/>
      <c r="BR32" s="54"/>
      <c r="BS32" s="53">
        <v>0</v>
      </c>
      <c r="BT32" s="28">
        <v>14</v>
      </c>
      <c r="BU32" s="28">
        <v>16</v>
      </c>
      <c r="BV32" s="52">
        <v>30</v>
      </c>
      <c r="BW32" s="71">
        <v>24.561403508771928</v>
      </c>
      <c r="BX32" s="71">
        <v>32.6530612244898</v>
      </c>
      <c r="BY32" s="71">
        <v>28.30188679245283</v>
      </c>
      <c r="BZ32" s="52">
        <v>119</v>
      </c>
      <c r="CA32" s="52">
        <v>111</v>
      </c>
      <c r="CB32" s="52">
        <v>230</v>
      </c>
      <c r="CC32" s="52">
        <v>60</v>
      </c>
      <c r="CD32" s="52">
        <v>66</v>
      </c>
      <c r="CE32" s="52">
        <v>126</v>
      </c>
      <c r="CF32" s="53">
        <v>0</v>
      </c>
      <c r="CG32" s="53">
        <v>0</v>
      </c>
      <c r="CH32" s="53">
        <v>0</v>
      </c>
      <c r="CI32" s="28">
        <v>60</v>
      </c>
      <c r="CJ32" s="28">
        <v>66</v>
      </c>
      <c r="CK32" s="52">
        <v>126</v>
      </c>
      <c r="CL32" s="71">
        <v>50.42016806722689</v>
      </c>
      <c r="CM32" s="71">
        <v>59.45945945945946</v>
      </c>
      <c r="CN32" s="71">
        <v>54.78260869565217</v>
      </c>
      <c r="CO32" s="28">
        <v>6440</v>
      </c>
      <c r="CP32" s="28">
        <v>7769</v>
      </c>
      <c r="CQ32" s="52">
        <v>14209</v>
      </c>
      <c r="CR32" s="28">
        <v>4815</v>
      </c>
      <c r="CS32" s="28">
        <v>5684</v>
      </c>
      <c r="CT32" s="52">
        <v>10499</v>
      </c>
      <c r="CU32" s="54"/>
      <c r="CV32" s="54"/>
      <c r="CW32" s="53">
        <v>0</v>
      </c>
      <c r="CX32" s="28">
        <v>4815</v>
      </c>
      <c r="CY32" s="28">
        <v>5684</v>
      </c>
      <c r="CZ32" s="52">
        <v>10499</v>
      </c>
      <c r="DA32" s="71">
        <v>74.76708074534162</v>
      </c>
      <c r="DB32" s="71">
        <v>73.16256918522332</v>
      </c>
      <c r="DC32" s="71">
        <v>73.88978816243225</v>
      </c>
      <c r="DD32" s="28">
        <v>8305</v>
      </c>
      <c r="DE32" s="28">
        <v>10252</v>
      </c>
      <c r="DF32" s="52">
        <v>18557</v>
      </c>
      <c r="DG32" s="28">
        <v>1818</v>
      </c>
      <c r="DH32" s="28">
        <v>2339</v>
      </c>
      <c r="DI32" s="52">
        <v>4157</v>
      </c>
      <c r="DJ32" s="54"/>
      <c r="DK32" s="54"/>
      <c r="DL32" s="53">
        <v>0</v>
      </c>
      <c r="DM32" s="28">
        <v>1818</v>
      </c>
      <c r="DN32" s="28">
        <v>2339</v>
      </c>
      <c r="DO32" s="52">
        <v>4157</v>
      </c>
      <c r="DP32" s="71">
        <v>21.89042745334136</v>
      </c>
      <c r="DQ32" s="71">
        <v>22.815060476004682</v>
      </c>
      <c r="DR32" s="71">
        <v>22.401250202080078</v>
      </c>
      <c r="DS32" s="52">
        <v>14745</v>
      </c>
      <c r="DT32" s="52">
        <v>18021</v>
      </c>
      <c r="DU32" s="52">
        <v>32766</v>
      </c>
      <c r="DV32" s="52">
        <v>6633</v>
      </c>
      <c r="DW32" s="52">
        <v>8023</v>
      </c>
      <c r="DX32" s="52">
        <v>14656</v>
      </c>
      <c r="DY32" s="53"/>
      <c r="DZ32" s="53"/>
      <c r="EA32" s="53"/>
      <c r="EB32" s="28">
        <v>6633</v>
      </c>
      <c r="EC32" s="28">
        <v>8023</v>
      </c>
      <c r="ED32" s="52">
        <v>14656</v>
      </c>
      <c r="EE32" s="71">
        <v>44.98474059003052</v>
      </c>
      <c r="EF32" s="71">
        <v>44.520281893346656</v>
      </c>
      <c r="EG32" s="71">
        <v>44.72929255936031</v>
      </c>
      <c r="EH32" s="52">
        <v>7787</v>
      </c>
      <c r="EI32" s="52">
        <v>8957</v>
      </c>
      <c r="EJ32" s="52">
        <v>16744</v>
      </c>
      <c r="EK32" s="52">
        <v>1218</v>
      </c>
      <c r="EL32" s="52">
        <v>1308</v>
      </c>
      <c r="EM32" s="52">
        <v>2526</v>
      </c>
      <c r="EN32" s="52">
        <v>2053</v>
      </c>
      <c r="EO32" s="52">
        <v>2365</v>
      </c>
      <c r="EP32" s="52">
        <v>4418</v>
      </c>
      <c r="EQ32" s="71">
        <v>15.641453704892768</v>
      </c>
      <c r="ER32" s="71">
        <v>14.603103717762645</v>
      </c>
      <c r="ES32" s="71">
        <v>15.086000955566174</v>
      </c>
      <c r="ET32" s="71">
        <v>26.364453576473608</v>
      </c>
      <c r="EU32" s="71">
        <v>26.403929887239034</v>
      </c>
      <c r="EV32" s="71">
        <v>26.385570950788342</v>
      </c>
      <c r="EW32" s="52">
        <v>60</v>
      </c>
      <c r="EX32" s="52">
        <v>66</v>
      </c>
      <c r="EY32" s="52">
        <v>126</v>
      </c>
      <c r="EZ32" s="52">
        <v>10</v>
      </c>
      <c r="FA32" s="52">
        <v>13</v>
      </c>
      <c r="FB32" s="52">
        <v>23</v>
      </c>
      <c r="FC32" s="52">
        <v>15</v>
      </c>
      <c r="FD32" s="52">
        <v>15</v>
      </c>
      <c r="FE32" s="52">
        <v>30</v>
      </c>
      <c r="FF32" s="71">
        <v>16.666666666666668</v>
      </c>
      <c r="FG32" s="71">
        <v>19.696969696969695</v>
      </c>
      <c r="FH32" s="71">
        <v>18.253968253968253</v>
      </c>
      <c r="FI32" s="71">
        <v>25</v>
      </c>
      <c r="FJ32" s="71">
        <v>22.727272727272727</v>
      </c>
      <c r="FK32" s="71">
        <v>23.80952380952381</v>
      </c>
      <c r="FL32" s="52">
        <v>6633</v>
      </c>
      <c r="FM32" s="52">
        <v>8023</v>
      </c>
      <c r="FN32" s="52">
        <v>14656</v>
      </c>
      <c r="FO32" s="52">
        <v>933</v>
      </c>
      <c r="FP32" s="52">
        <v>1076</v>
      </c>
      <c r="FQ32" s="52">
        <v>2009</v>
      </c>
      <c r="FR32" s="52">
        <v>1755</v>
      </c>
      <c r="FS32" s="52">
        <v>2146</v>
      </c>
      <c r="FT32" s="52">
        <v>3901</v>
      </c>
      <c r="FU32" s="71">
        <v>14.066033469018544</v>
      </c>
      <c r="FV32" s="71">
        <v>13.41144210395114</v>
      </c>
      <c r="FW32" s="71">
        <v>13.707696506550219</v>
      </c>
      <c r="FX32" s="71">
        <v>26.45861601085482</v>
      </c>
      <c r="FY32" s="71">
        <v>26.74809921475757</v>
      </c>
      <c r="FZ32" s="71">
        <v>26.617085152838428</v>
      </c>
      <c r="GA32" s="4" t="s">
        <v>41</v>
      </c>
      <c r="GB32" s="4" t="s">
        <v>41</v>
      </c>
      <c r="GC32" s="4" t="s">
        <v>41</v>
      </c>
      <c r="GD32" s="4" t="s">
        <v>41</v>
      </c>
      <c r="GE32" s="4" t="s">
        <v>41</v>
      </c>
      <c r="GF32" s="4" t="s">
        <v>41</v>
      </c>
      <c r="GG32" s="4" t="s">
        <v>41</v>
      </c>
      <c r="GH32" s="4" t="s">
        <v>41</v>
      </c>
    </row>
    <row r="33" spans="1:190" s="16" customFormat="1" ht="28.5" customHeight="1">
      <c r="A33" s="3">
        <v>24</v>
      </c>
      <c r="B33" s="146" t="s">
        <v>71</v>
      </c>
      <c r="C33" s="28">
        <v>4310</v>
      </c>
      <c r="D33" s="28">
        <v>4420</v>
      </c>
      <c r="E33" s="70">
        <v>8730</v>
      </c>
      <c r="F33" s="28">
        <v>3519</v>
      </c>
      <c r="G33" s="28">
        <v>3450</v>
      </c>
      <c r="H33" s="52">
        <v>6969</v>
      </c>
      <c r="I33" s="50">
        <v>61</v>
      </c>
      <c r="J33" s="50">
        <v>74</v>
      </c>
      <c r="K33" s="52">
        <v>135</v>
      </c>
      <c r="L33" s="28">
        <v>3580</v>
      </c>
      <c r="M33" s="28">
        <v>3524</v>
      </c>
      <c r="N33" s="28">
        <v>7104</v>
      </c>
      <c r="O33" s="71">
        <v>83.06264501160094</v>
      </c>
      <c r="P33" s="71">
        <v>79.72850678733032</v>
      </c>
      <c r="Q33" s="71">
        <v>81.37457044673539</v>
      </c>
      <c r="R33" s="28">
        <v>1205</v>
      </c>
      <c r="S33" s="28">
        <v>1240</v>
      </c>
      <c r="T33" s="52">
        <v>2445</v>
      </c>
      <c r="U33" s="28">
        <v>410</v>
      </c>
      <c r="V33" s="28">
        <v>337</v>
      </c>
      <c r="W33" s="52">
        <v>747</v>
      </c>
      <c r="X33" s="54"/>
      <c r="Y33" s="54"/>
      <c r="Z33" s="53"/>
      <c r="AA33" s="28">
        <v>410</v>
      </c>
      <c r="AB33" s="28">
        <v>337</v>
      </c>
      <c r="AC33" s="52">
        <v>747</v>
      </c>
      <c r="AD33" s="71">
        <v>34.024896265560166</v>
      </c>
      <c r="AE33" s="71">
        <v>27.17741935483871</v>
      </c>
      <c r="AF33" s="71">
        <v>30.552147239263803</v>
      </c>
      <c r="AG33" s="52">
        <v>5515</v>
      </c>
      <c r="AH33" s="52">
        <v>5660</v>
      </c>
      <c r="AI33" s="52">
        <v>11175</v>
      </c>
      <c r="AJ33" s="52">
        <v>3929</v>
      </c>
      <c r="AK33" s="52">
        <v>3787</v>
      </c>
      <c r="AL33" s="52">
        <v>7716</v>
      </c>
      <c r="AM33" s="52">
        <v>61</v>
      </c>
      <c r="AN33" s="52">
        <v>74</v>
      </c>
      <c r="AO33" s="52">
        <v>135</v>
      </c>
      <c r="AP33" s="28">
        <v>3990</v>
      </c>
      <c r="AQ33" s="28">
        <v>3861</v>
      </c>
      <c r="AR33" s="52">
        <v>7851</v>
      </c>
      <c r="AS33" s="71">
        <v>72.34814143245694</v>
      </c>
      <c r="AT33" s="71">
        <v>68.2155477031802</v>
      </c>
      <c r="AU33" s="71">
        <v>70.25503355704697</v>
      </c>
      <c r="AV33" s="28">
        <v>17</v>
      </c>
      <c r="AW33" s="28">
        <v>16</v>
      </c>
      <c r="AX33" s="52">
        <v>33</v>
      </c>
      <c r="AY33" s="28">
        <v>15</v>
      </c>
      <c r="AZ33" s="28">
        <v>15</v>
      </c>
      <c r="BA33" s="52">
        <v>30</v>
      </c>
      <c r="BB33" s="82">
        <v>0</v>
      </c>
      <c r="BC33" s="82">
        <v>0</v>
      </c>
      <c r="BD33" s="83">
        <v>0</v>
      </c>
      <c r="BE33" s="28">
        <v>15</v>
      </c>
      <c r="BF33" s="28">
        <v>15</v>
      </c>
      <c r="BG33" s="52">
        <v>30</v>
      </c>
      <c r="BH33" s="71">
        <v>88.23529411764706</v>
      </c>
      <c r="BI33" s="71">
        <v>93.75</v>
      </c>
      <c r="BJ33" s="71">
        <v>90.9090909090909</v>
      </c>
      <c r="BK33" s="28">
        <v>6</v>
      </c>
      <c r="BL33" s="28">
        <v>3</v>
      </c>
      <c r="BM33" s="52">
        <v>9</v>
      </c>
      <c r="BN33" s="28">
        <v>1</v>
      </c>
      <c r="BO33" s="28">
        <v>0</v>
      </c>
      <c r="BP33" s="52">
        <v>1</v>
      </c>
      <c r="BQ33" s="54"/>
      <c r="BR33" s="54"/>
      <c r="BS33" s="53">
        <v>0</v>
      </c>
      <c r="BT33" s="28">
        <v>1</v>
      </c>
      <c r="BU33" s="28">
        <v>0</v>
      </c>
      <c r="BV33" s="52">
        <v>1</v>
      </c>
      <c r="BW33" s="71">
        <v>16.666666666666664</v>
      </c>
      <c r="BX33" s="71">
        <v>0</v>
      </c>
      <c r="BY33" s="71">
        <v>11.11111111111111</v>
      </c>
      <c r="BZ33" s="52">
        <v>23</v>
      </c>
      <c r="CA33" s="52">
        <v>19</v>
      </c>
      <c r="CB33" s="52">
        <v>42</v>
      </c>
      <c r="CC33" s="52">
        <v>16</v>
      </c>
      <c r="CD33" s="52">
        <v>15</v>
      </c>
      <c r="CE33" s="52">
        <v>31</v>
      </c>
      <c r="CF33" s="52">
        <v>0</v>
      </c>
      <c r="CG33" s="52">
        <v>0</v>
      </c>
      <c r="CH33" s="52">
        <v>0</v>
      </c>
      <c r="CI33" s="28">
        <v>16</v>
      </c>
      <c r="CJ33" s="28">
        <v>15</v>
      </c>
      <c r="CK33" s="52">
        <v>31</v>
      </c>
      <c r="CL33" s="71">
        <v>69.56521739130434</v>
      </c>
      <c r="CM33" s="71">
        <v>78.94736842105263</v>
      </c>
      <c r="CN33" s="71">
        <v>73.80952380952381</v>
      </c>
      <c r="CO33" s="28">
        <v>3981</v>
      </c>
      <c r="CP33" s="28">
        <v>4260</v>
      </c>
      <c r="CQ33" s="52">
        <v>8241</v>
      </c>
      <c r="CR33" s="28">
        <v>3308</v>
      </c>
      <c r="CS33" s="28">
        <v>3328</v>
      </c>
      <c r="CT33" s="52">
        <v>6636</v>
      </c>
      <c r="CU33" s="50">
        <v>54</v>
      </c>
      <c r="CV33" s="50">
        <v>73</v>
      </c>
      <c r="CW33" s="52">
        <v>127</v>
      </c>
      <c r="CX33" s="28">
        <v>3362</v>
      </c>
      <c r="CY33" s="28">
        <v>3401</v>
      </c>
      <c r="CZ33" s="52">
        <v>6763</v>
      </c>
      <c r="DA33" s="71">
        <v>84.45114292891233</v>
      </c>
      <c r="DB33" s="71">
        <v>79.83568075117371</v>
      </c>
      <c r="DC33" s="71">
        <v>82.06528333940057</v>
      </c>
      <c r="DD33" s="28">
        <v>1024</v>
      </c>
      <c r="DE33" s="28">
        <v>1131</v>
      </c>
      <c r="DF33" s="52">
        <v>2155</v>
      </c>
      <c r="DG33" s="28">
        <v>385</v>
      </c>
      <c r="DH33" s="28">
        <v>329</v>
      </c>
      <c r="DI33" s="52">
        <v>714</v>
      </c>
      <c r="DJ33" s="54"/>
      <c r="DK33" s="54"/>
      <c r="DL33" s="53">
        <v>0</v>
      </c>
      <c r="DM33" s="28">
        <v>385</v>
      </c>
      <c r="DN33" s="28">
        <v>329</v>
      </c>
      <c r="DO33" s="52">
        <v>714</v>
      </c>
      <c r="DP33" s="71">
        <v>37.59765625</v>
      </c>
      <c r="DQ33" s="71">
        <v>29.089301503094607</v>
      </c>
      <c r="DR33" s="71">
        <v>33.1322505800464</v>
      </c>
      <c r="DS33" s="52">
        <v>5005</v>
      </c>
      <c r="DT33" s="52">
        <v>5391</v>
      </c>
      <c r="DU33" s="52">
        <v>10396</v>
      </c>
      <c r="DV33" s="52">
        <v>3693</v>
      </c>
      <c r="DW33" s="52">
        <v>3657</v>
      </c>
      <c r="DX33" s="52">
        <v>7350</v>
      </c>
      <c r="DY33" s="52">
        <v>54</v>
      </c>
      <c r="DZ33" s="52">
        <v>73</v>
      </c>
      <c r="EA33" s="52">
        <v>127</v>
      </c>
      <c r="EB33" s="28">
        <v>3747</v>
      </c>
      <c r="EC33" s="28">
        <v>3730</v>
      </c>
      <c r="ED33" s="52">
        <v>7477</v>
      </c>
      <c r="EE33" s="71">
        <v>74.86513486513486</v>
      </c>
      <c r="EF33" s="71">
        <v>69.18938972361343</v>
      </c>
      <c r="EG33" s="71">
        <v>71.92189303578299</v>
      </c>
      <c r="EH33" s="52">
        <v>3990</v>
      </c>
      <c r="EI33" s="52">
        <v>3861</v>
      </c>
      <c r="EJ33" s="52">
        <v>7851</v>
      </c>
      <c r="EK33" s="52">
        <v>171</v>
      </c>
      <c r="EL33" s="52">
        <v>210</v>
      </c>
      <c r="EM33" s="52">
        <v>381</v>
      </c>
      <c r="EN33" s="52">
        <v>906</v>
      </c>
      <c r="EO33" s="52">
        <v>788</v>
      </c>
      <c r="EP33" s="52">
        <v>1694</v>
      </c>
      <c r="EQ33" s="71">
        <v>4.285714285714286</v>
      </c>
      <c r="ER33" s="71">
        <v>5.439005439005439</v>
      </c>
      <c r="ES33" s="71">
        <v>4.852884982804738</v>
      </c>
      <c r="ET33" s="71">
        <v>22.706766917293233</v>
      </c>
      <c r="EU33" s="71">
        <v>20.40922040922041</v>
      </c>
      <c r="EV33" s="71">
        <v>21.576869188638387</v>
      </c>
      <c r="EW33" s="52">
        <v>16</v>
      </c>
      <c r="EX33" s="52">
        <v>15</v>
      </c>
      <c r="EY33" s="52">
        <v>31</v>
      </c>
      <c r="EZ33" s="52">
        <v>2</v>
      </c>
      <c r="FA33" s="52">
        <v>0</v>
      </c>
      <c r="FB33" s="52">
        <v>2</v>
      </c>
      <c r="FC33" s="52">
        <v>2</v>
      </c>
      <c r="FD33" s="52">
        <v>6</v>
      </c>
      <c r="FE33" s="52">
        <v>8</v>
      </c>
      <c r="FF33" s="71">
        <v>12.5</v>
      </c>
      <c r="FG33" s="77">
        <v>0</v>
      </c>
      <c r="FH33" s="71">
        <v>6.451612903225807</v>
      </c>
      <c r="FI33" s="71">
        <v>12.5</v>
      </c>
      <c r="FJ33" s="71">
        <v>40</v>
      </c>
      <c r="FK33" s="71">
        <v>25.806451612903228</v>
      </c>
      <c r="FL33" s="52">
        <v>3747</v>
      </c>
      <c r="FM33" s="52">
        <v>3730</v>
      </c>
      <c r="FN33" s="52">
        <v>7477</v>
      </c>
      <c r="FO33" s="52">
        <v>164</v>
      </c>
      <c r="FP33" s="52">
        <v>207</v>
      </c>
      <c r="FQ33" s="52">
        <v>371</v>
      </c>
      <c r="FR33" s="52">
        <v>884</v>
      </c>
      <c r="FS33" s="52">
        <v>768</v>
      </c>
      <c r="FT33" s="52">
        <v>1652</v>
      </c>
      <c r="FU33" s="71">
        <v>4.376834801174273</v>
      </c>
      <c r="FV33" s="71">
        <v>5.549597855227883</v>
      </c>
      <c r="FW33" s="71">
        <v>4.961883108198475</v>
      </c>
      <c r="FX33" s="71">
        <v>23.592207099012544</v>
      </c>
      <c r="FY33" s="71">
        <v>20.58981233243968</v>
      </c>
      <c r="FZ33" s="71">
        <v>22.094422896883778</v>
      </c>
      <c r="GA33" s="4" t="s">
        <v>41</v>
      </c>
      <c r="GB33" s="4" t="s">
        <v>41</v>
      </c>
      <c r="GC33" s="4" t="s">
        <v>41</v>
      </c>
      <c r="GD33" s="4" t="s">
        <v>41</v>
      </c>
      <c r="GE33" s="4" t="s">
        <v>41</v>
      </c>
      <c r="GF33" s="4" t="s">
        <v>41</v>
      </c>
      <c r="GG33" s="4" t="s">
        <v>41</v>
      </c>
      <c r="GH33" s="4" t="s">
        <v>41</v>
      </c>
    </row>
    <row r="34" spans="1:190" ht="31.5" customHeight="1">
      <c r="A34" s="3">
        <v>25</v>
      </c>
      <c r="B34" s="146" t="s">
        <v>72</v>
      </c>
      <c r="C34" s="28">
        <v>9163</v>
      </c>
      <c r="D34" s="28">
        <v>9050</v>
      </c>
      <c r="E34" s="70">
        <v>18213</v>
      </c>
      <c r="F34" s="28">
        <v>7474</v>
      </c>
      <c r="G34" s="28">
        <v>7301</v>
      </c>
      <c r="H34" s="52">
        <v>14775</v>
      </c>
      <c r="I34" s="54"/>
      <c r="J34" s="54"/>
      <c r="K34" s="53">
        <v>0</v>
      </c>
      <c r="L34" s="28">
        <v>7474</v>
      </c>
      <c r="M34" s="28">
        <v>7301</v>
      </c>
      <c r="N34" s="28">
        <v>14775</v>
      </c>
      <c r="O34" s="71">
        <v>81.56717232347485</v>
      </c>
      <c r="P34" s="71">
        <v>80.67403314917128</v>
      </c>
      <c r="Q34" s="71">
        <v>81.12337341459397</v>
      </c>
      <c r="R34" s="28">
        <v>2464</v>
      </c>
      <c r="S34" s="28">
        <v>2784</v>
      </c>
      <c r="T34" s="52">
        <v>5248</v>
      </c>
      <c r="U34" s="28">
        <v>795</v>
      </c>
      <c r="V34" s="28">
        <v>745</v>
      </c>
      <c r="W34" s="52">
        <v>1540</v>
      </c>
      <c r="X34" s="54"/>
      <c r="Y34" s="54"/>
      <c r="Z34" s="53"/>
      <c r="AA34" s="28">
        <v>795</v>
      </c>
      <c r="AB34" s="28">
        <v>745</v>
      </c>
      <c r="AC34" s="52">
        <v>1540</v>
      </c>
      <c r="AD34" s="71">
        <v>32.26461038961039</v>
      </c>
      <c r="AE34" s="71">
        <v>26.76005747126437</v>
      </c>
      <c r="AF34" s="71">
        <v>29.34451219512195</v>
      </c>
      <c r="AG34" s="52">
        <v>11627</v>
      </c>
      <c r="AH34" s="52">
        <v>11834</v>
      </c>
      <c r="AI34" s="52">
        <v>23461</v>
      </c>
      <c r="AJ34" s="52">
        <v>8269</v>
      </c>
      <c r="AK34" s="52">
        <v>8046</v>
      </c>
      <c r="AL34" s="52">
        <v>16315</v>
      </c>
      <c r="AM34" s="53"/>
      <c r="AN34" s="53"/>
      <c r="AO34" s="53"/>
      <c r="AP34" s="28">
        <v>8269</v>
      </c>
      <c r="AQ34" s="28">
        <v>8046</v>
      </c>
      <c r="AR34" s="52">
        <v>16315</v>
      </c>
      <c r="AS34" s="71">
        <v>71.11894727788768</v>
      </c>
      <c r="AT34" s="71">
        <v>67.99053574446509</v>
      </c>
      <c r="AU34" s="71">
        <v>69.54094028387536</v>
      </c>
      <c r="AV34" s="55"/>
      <c r="AW34" s="55"/>
      <c r="AX34" s="53">
        <v>0</v>
      </c>
      <c r="AY34" s="55"/>
      <c r="AZ34" s="55"/>
      <c r="BA34" s="53">
        <v>0</v>
      </c>
      <c r="BB34" s="54"/>
      <c r="BC34" s="54"/>
      <c r="BD34" s="53">
        <v>0</v>
      </c>
      <c r="BE34" s="55">
        <v>0</v>
      </c>
      <c r="BF34" s="55">
        <v>0</v>
      </c>
      <c r="BG34" s="53">
        <v>0</v>
      </c>
      <c r="BH34" s="72" t="s">
        <v>49</v>
      </c>
      <c r="BI34" s="72" t="s">
        <v>49</v>
      </c>
      <c r="BJ34" s="72" t="s">
        <v>49</v>
      </c>
      <c r="BK34" s="55"/>
      <c r="BL34" s="55"/>
      <c r="BM34" s="53">
        <v>0</v>
      </c>
      <c r="BN34" s="55"/>
      <c r="BO34" s="55"/>
      <c r="BP34" s="53">
        <v>0</v>
      </c>
      <c r="BQ34" s="54"/>
      <c r="BR34" s="54"/>
      <c r="BS34" s="53">
        <v>0</v>
      </c>
      <c r="BT34" s="55"/>
      <c r="BU34" s="55"/>
      <c r="BV34" s="53">
        <v>0</v>
      </c>
      <c r="BW34" s="72" t="s">
        <v>49</v>
      </c>
      <c r="BX34" s="72" t="s">
        <v>49</v>
      </c>
      <c r="BY34" s="72" t="s">
        <v>49</v>
      </c>
      <c r="BZ34" s="53"/>
      <c r="CA34" s="53"/>
      <c r="CB34" s="53"/>
      <c r="CC34" s="53"/>
      <c r="CD34" s="53"/>
      <c r="CE34" s="53"/>
      <c r="CF34" s="53"/>
      <c r="CG34" s="53"/>
      <c r="CH34" s="53"/>
      <c r="CI34" s="55"/>
      <c r="CJ34" s="55"/>
      <c r="CK34" s="53"/>
      <c r="CL34" s="72" t="s">
        <v>49</v>
      </c>
      <c r="CM34" s="72" t="s">
        <v>49</v>
      </c>
      <c r="CN34" s="72" t="s">
        <v>49</v>
      </c>
      <c r="CO34" s="28">
        <v>6697</v>
      </c>
      <c r="CP34" s="28">
        <v>6684</v>
      </c>
      <c r="CQ34" s="52">
        <v>13381</v>
      </c>
      <c r="CR34" s="28">
        <v>4838</v>
      </c>
      <c r="CS34" s="28">
        <v>4655</v>
      </c>
      <c r="CT34" s="52">
        <v>9493</v>
      </c>
      <c r="CU34" s="54"/>
      <c r="CV34" s="54"/>
      <c r="CW34" s="53">
        <v>0</v>
      </c>
      <c r="CX34" s="28">
        <v>4838</v>
      </c>
      <c r="CY34" s="28">
        <v>4655</v>
      </c>
      <c r="CZ34" s="52">
        <v>9493</v>
      </c>
      <c r="DA34" s="71">
        <v>72.24130207555622</v>
      </c>
      <c r="DB34" s="71">
        <v>69.64392579293836</v>
      </c>
      <c r="DC34" s="71">
        <v>70.94387564457067</v>
      </c>
      <c r="DD34" s="28">
        <v>2311</v>
      </c>
      <c r="DE34" s="28">
        <v>2654</v>
      </c>
      <c r="DF34" s="52">
        <v>4965</v>
      </c>
      <c r="DG34" s="28">
        <v>742</v>
      </c>
      <c r="DH34" s="28">
        <v>715</v>
      </c>
      <c r="DI34" s="52">
        <v>1457</v>
      </c>
      <c r="DJ34" s="54"/>
      <c r="DK34" s="54"/>
      <c r="DL34" s="53">
        <v>0</v>
      </c>
      <c r="DM34" s="28">
        <v>742</v>
      </c>
      <c r="DN34" s="28">
        <v>715</v>
      </c>
      <c r="DO34" s="52">
        <v>1457</v>
      </c>
      <c r="DP34" s="71">
        <v>32.1073128515794</v>
      </c>
      <c r="DQ34" s="71">
        <v>26.940467219291637</v>
      </c>
      <c r="DR34" s="71">
        <v>29.34541792547835</v>
      </c>
      <c r="DS34" s="52">
        <v>9008</v>
      </c>
      <c r="DT34" s="52">
        <v>9338</v>
      </c>
      <c r="DU34" s="52">
        <v>18346</v>
      </c>
      <c r="DV34" s="52">
        <v>5580</v>
      </c>
      <c r="DW34" s="52">
        <v>5370</v>
      </c>
      <c r="DX34" s="52">
        <v>10950</v>
      </c>
      <c r="DY34" s="53"/>
      <c r="DZ34" s="53"/>
      <c r="EA34" s="53"/>
      <c r="EB34" s="28">
        <v>5580</v>
      </c>
      <c r="EC34" s="28">
        <v>5370</v>
      </c>
      <c r="ED34" s="52">
        <v>10950</v>
      </c>
      <c r="EE34" s="71">
        <v>61.94493783303731</v>
      </c>
      <c r="EF34" s="71">
        <v>57.50696080531162</v>
      </c>
      <c r="EG34" s="71">
        <v>59.686035103019734</v>
      </c>
      <c r="EH34" s="52">
        <v>8269</v>
      </c>
      <c r="EI34" s="52">
        <v>8046</v>
      </c>
      <c r="EJ34" s="52">
        <v>16315</v>
      </c>
      <c r="EK34" s="52">
        <v>273</v>
      </c>
      <c r="EL34" s="52">
        <v>313</v>
      </c>
      <c r="EM34" s="52">
        <v>586</v>
      </c>
      <c r="EN34" s="52">
        <v>1170</v>
      </c>
      <c r="EO34" s="52">
        <v>1160</v>
      </c>
      <c r="EP34" s="52">
        <v>2330</v>
      </c>
      <c r="EQ34" s="71">
        <v>3.3014874833716292</v>
      </c>
      <c r="ER34" s="71">
        <v>3.8901317424807362</v>
      </c>
      <c r="ES34" s="71">
        <v>3.5917866993564203</v>
      </c>
      <c r="ET34" s="71">
        <v>14.149232071592696</v>
      </c>
      <c r="EU34" s="71">
        <v>14.417101665423814</v>
      </c>
      <c r="EV34" s="71">
        <v>14.28133619368679</v>
      </c>
      <c r="EW34" s="53"/>
      <c r="EX34" s="53"/>
      <c r="EY34" s="53"/>
      <c r="EZ34" s="53"/>
      <c r="FA34" s="53"/>
      <c r="FB34" s="53">
        <v>0</v>
      </c>
      <c r="FC34" s="53"/>
      <c r="FD34" s="53"/>
      <c r="FE34" s="53">
        <v>0</v>
      </c>
      <c r="FF34" s="72"/>
      <c r="FG34" s="72"/>
      <c r="FH34" s="72"/>
      <c r="FI34" s="72" t="e">
        <v>#DIV/0!</v>
      </c>
      <c r="FJ34" s="72" t="e">
        <v>#DIV/0!</v>
      </c>
      <c r="FK34" s="72" t="e">
        <v>#DIV/0!</v>
      </c>
      <c r="FL34" s="52">
        <v>5580</v>
      </c>
      <c r="FM34" s="52">
        <v>5370</v>
      </c>
      <c r="FN34" s="52">
        <v>10950</v>
      </c>
      <c r="FO34" s="52">
        <v>197</v>
      </c>
      <c r="FP34" s="52">
        <v>248</v>
      </c>
      <c r="FQ34" s="52">
        <v>445</v>
      </c>
      <c r="FR34" s="52">
        <v>983</v>
      </c>
      <c r="FS34" s="52">
        <v>1027</v>
      </c>
      <c r="FT34" s="52">
        <v>2010</v>
      </c>
      <c r="FU34" s="71">
        <v>3.5304659498207887</v>
      </c>
      <c r="FV34" s="71">
        <v>4.618249534450651</v>
      </c>
      <c r="FW34" s="71">
        <v>4.063926940639269</v>
      </c>
      <c r="FX34" s="71">
        <v>17.616487455197134</v>
      </c>
      <c r="FY34" s="71">
        <v>19.124767225325883</v>
      </c>
      <c r="FZ34" s="71">
        <v>18.356164383561644</v>
      </c>
      <c r="GA34" s="4" t="s">
        <v>41</v>
      </c>
      <c r="GB34" s="4" t="s">
        <v>41</v>
      </c>
      <c r="GC34" s="4" t="s">
        <v>41</v>
      </c>
      <c r="GD34" s="4" t="s">
        <v>41</v>
      </c>
      <c r="GE34" s="4" t="s">
        <v>41</v>
      </c>
      <c r="GF34" s="4" t="s">
        <v>41</v>
      </c>
      <c r="GG34" s="4" t="s">
        <v>41</v>
      </c>
      <c r="GH34" s="4" t="s">
        <v>41</v>
      </c>
    </row>
    <row r="35" spans="1:190" ht="29.25" customHeight="1">
      <c r="A35" s="3">
        <v>26</v>
      </c>
      <c r="B35" s="146" t="s">
        <v>73</v>
      </c>
      <c r="C35" s="28">
        <v>215275</v>
      </c>
      <c r="D35" s="28">
        <v>209003</v>
      </c>
      <c r="E35" s="70">
        <v>424278</v>
      </c>
      <c r="F35" s="28">
        <v>143361</v>
      </c>
      <c r="G35" s="28">
        <v>133307</v>
      </c>
      <c r="H35" s="52">
        <v>276668</v>
      </c>
      <c r="I35" s="28">
        <v>8054</v>
      </c>
      <c r="J35" s="28">
        <v>6732</v>
      </c>
      <c r="K35" s="52">
        <v>14786</v>
      </c>
      <c r="L35" s="28">
        <v>151415</v>
      </c>
      <c r="M35" s="28">
        <v>140039</v>
      </c>
      <c r="N35" s="28">
        <v>291454</v>
      </c>
      <c r="O35" s="71">
        <v>70.33561723377075</v>
      </c>
      <c r="P35" s="71">
        <v>67.0033444496012</v>
      </c>
      <c r="Q35" s="71">
        <v>68.69411093669716</v>
      </c>
      <c r="R35" s="28">
        <v>29126</v>
      </c>
      <c r="S35" s="28">
        <v>21941</v>
      </c>
      <c r="T35" s="52">
        <v>51067</v>
      </c>
      <c r="U35" s="28">
        <v>9818</v>
      </c>
      <c r="V35" s="28">
        <v>8012</v>
      </c>
      <c r="W35" s="52">
        <v>17830</v>
      </c>
      <c r="X35" s="28">
        <v>2020</v>
      </c>
      <c r="Y35" s="28">
        <v>1382</v>
      </c>
      <c r="Z35" s="52">
        <v>3402</v>
      </c>
      <c r="AA35" s="28">
        <v>11838</v>
      </c>
      <c r="AB35" s="28">
        <v>9394</v>
      </c>
      <c r="AC35" s="52">
        <v>21232</v>
      </c>
      <c r="AD35" s="71">
        <v>40.64409805671908</v>
      </c>
      <c r="AE35" s="71">
        <v>42.814821566929496</v>
      </c>
      <c r="AF35" s="71">
        <v>41.57675210997318</v>
      </c>
      <c r="AG35" s="52">
        <v>244401</v>
      </c>
      <c r="AH35" s="52">
        <v>230944</v>
      </c>
      <c r="AI35" s="52">
        <v>475345</v>
      </c>
      <c r="AJ35" s="52">
        <v>153179</v>
      </c>
      <c r="AK35" s="52">
        <v>141319</v>
      </c>
      <c r="AL35" s="52">
        <v>294498</v>
      </c>
      <c r="AM35" s="52">
        <v>10074</v>
      </c>
      <c r="AN35" s="52">
        <v>8114</v>
      </c>
      <c r="AO35" s="52">
        <v>18188</v>
      </c>
      <c r="AP35" s="28">
        <v>163253</v>
      </c>
      <c r="AQ35" s="28">
        <v>149433</v>
      </c>
      <c r="AR35" s="52">
        <v>312686</v>
      </c>
      <c r="AS35" s="71">
        <v>66.79718986419859</v>
      </c>
      <c r="AT35" s="71">
        <v>64.7052965221006</v>
      </c>
      <c r="AU35" s="71">
        <v>65.78085390611031</v>
      </c>
      <c r="AV35" s="28">
        <v>35158</v>
      </c>
      <c r="AW35" s="28">
        <v>34339</v>
      </c>
      <c r="AX35" s="52">
        <v>69497</v>
      </c>
      <c r="AY35" s="28">
        <v>20427</v>
      </c>
      <c r="AZ35" s="28">
        <v>18069</v>
      </c>
      <c r="BA35" s="52">
        <v>38496</v>
      </c>
      <c r="BB35" s="28">
        <v>1540</v>
      </c>
      <c r="BC35" s="28">
        <v>1295</v>
      </c>
      <c r="BD35" s="52">
        <v>2835</v>
      </c>
      <c r="BE35" s="28">
        <v>21967</v>
      </c>
      <c r="BF35" s="28">
        <v>19364</v>
      </c>
      <c r="BG35" s="52">
        <v>41331</v>
      </c>
      <c r="BH35" s="71">
        <v>62.480800955685766</v>
      </c>
      <c r="BI35" s="71">
        <v>56.39069279827601</v>
      </c>
      <c r="BJ35" s="71">
        <v>59.47163186900154</v>
      </c>
      <c r="BK35" s="28">
        <v>6437</v>
      </c>
      <c r="BL35" s="28">
        <v>5219</v>
      </c>
      <c r="BM35" s="52">
        <v>11656</v>
      </c>
      <c r="BN35" s="28">
        <v>2125</v>
      </c>
      <c r="BO35" s="28">
        <v>1771</v>
      </c>
      <c r="BP35" s="52">
        <v>3896</v>
      </c>
      <c r="BQ35" s="28">
        <v>424</v>
      </c>
      <c r="BR35" s="28">
        <v>351</v>
      </c>
      <c r="BS35" s="52">
        <v>775</v>
      </c>
      <c r="BT35" s="28">
        <v>2549</v>
      </c>
      <c r="BU35" s="28">
        <v>2122</v>
      </c>
      <c r="BV35" s="52">
        <v>4671</v>
      </c>
      <c r="BW35" s="71">
        <v>39.59919217026565</v>
      </c>
      <c r="BX35" s="71">
        <v>40.65913010155202</v>
      </c>
      <c r="BY35" s="71">
        <v>40.07378174330817</v>
      </c>
      <c r="BZ35" s="52">
        <v>41595</v>
      </c>
      <c r="CA35" s="52">
        <v>39558</v>
      </c>
      <c r="CB35" s="52">
        <v>81153</v>
      </c>
      <c r="CC35" s="52">
        <v>22552</v>
      </c>
      <c r="CD35" s="52">
        <v>19840</v>
      </c>
      <c r="CE35" s="52">
        <v>42392</v>
      </c>
      <c r="CF35" s="52">
        <v>1964</v>
      </c>
      <c r="CG35" s="52">
        <v>1646</v>
      </c>
      <c r="CH35" s="52">
        <v>3610</v>
      </c>
      <c r="CI35" s="28">
        <v>24516</v>
      </c>
      <c r="CJ35" s="28">
        <v>21486</v>
      </c>
      <c r="CK35" s="52">
        <v>46002</v>
      </c>
      <c r="CL35" s="71">
        <v>58.93977641543455</v>
      </c>
      <c r="CM35" s="71">
        <v>54.31518276960412</v>
      </c>
      <c r="CN35" s="71">
        <v>56.68551994380984</v>
      </c>
      <c r="CO35" s="28">
        <v>34217</v>
      </c>
      <c r="CP35" s="28">
        <v>31532</v>
      </c>
      <c r="CQ35" s="52">
        <v>65749</v>
      </c>
      <c r="CR35" s="28">
        <v>19166</v>
      </c>
      <c r="CS35" s="28">
        <v>16783</v>
      </c>
      <c r="CT35" s="52">
        <v>35949</v>
      </c>
      <c r="CU35" s="28">
        <v>1153</v>
      </c>
      <c r="CV35" s="28">
        <v>1002</v>
      </c>
      <c r="CW35" s="52">
        <v>2155</v>
      </c>
      <c r="CX35" s="28">
        <v>20319</v>
      </c>
      <c r="CY35" s="28">
        <v>17785</v>
      </c>
      <c r="CZ35" s="52">
        <v>38104</v>
      </c>
      <c r="DA35" s="71">
        <v>59.382762954087156</v>
      </c>
      <c r="DB35" s="71">
        <v>56.40301915514399</v>
      </c>
      <c r="DC35" s="71">
        <v>57.95373313662565</v>
      </c>
      <c r="DD35" s="28">
        <v>7250</v>
      </c>
      <c r="DE35" s="28">
        <v>5360</v>
      </c>
      <c r="DF35" s="52">
        <v>12610</v>
      </c>
      <c r="DG35" s="28">
        <v>2290</v>
      </c>
      <c r="DH35" s="28">
        <v>1560</v>
      </c>
      <c r="DI35" s="52">
        <v>3850</v>
      </c>
      <c r="DJ35" s="28">
        <v>504</v>
      </c>
      <c r="DK35" s="28">
        <v>350</v>
      </c>
      <c r="DL35" s="52">
        <v>854</v>
      </c>
      <c r="DM35" s="28">
        <v>2794</v>
      </c>
      <c r="DN35" s="28">
        <v>1910</v>
      </c>
      <c r="DO35" s="52">
        <v>4704</v>
      </c>
      <c r="DP35" s="71">
        <v>38.53793103448276</v>
      </c>
      <c r="DQ35" s="71">
        <v>35.634328358208954</v>
      </c>
      <c r="DR35" s="71">
        <v>37.30372720063442</v>
      </c>
      <c r="DS35" s="52">
        <v>41467</v>
      </c>
      <c r="DT35" s="52">
        <v>36892</v>
      </c>
      <c r="DU35" s="52">
        <v>78359</v>
      </c>
      <c r="DV35" s="52">
        <v>21456</v>
      </c>
      <c r="DW35" s="52">
        <v>18343</v>
      </c>
      <c r="DX35" s="52">
        <v>39799</v>
      </c>
      <c r="DY35" s="52">
        <v>1657</v>
      </c>
      <c r="DZ35" s="52">
        <v>1352</v>
      </c>
      <c r="EA35" s="52">
        <v>3009</v>
      </c>
      <c r="EB35" s="28">
        <v>23113</v>
      </c>
      <c r="EC35" s="28">
        <v>19695</v>
      </c>
      <c r="ED35" s="52">
        <v>42808</v>
      </c>
      <c r="EE35" s="71">
        <v>55.73829792365012</v>
      </c>
      <c r="EF35" s="71">
        <v>53.38555784451914</v>
      </c>
      <c r="EG35" s="71">
        <v>54.63061039574267</v>
      </c>
      <c r="EH35" s="52">
        <v>163253</v>
      </c>
      <c r="EI35" s="52">
        <v>149433</v>
      </c>
      <c r="EJ35" s="52">
        <v>312686</v>
      </c>
      <c r="EK35" s="53"/>
      <c r="EL35" s="53"/>
      <c r="EM35" s="53"/>
      <c r="EN35" s="52">
        <v>30371</v>
      </c>
      <c r="EO35" s="52">
        <v>24295</v>
      </c>
      <c r="EP35" s="52">
        <v>54666</v>
      </c>
      <c r="EQ35" s="72"/>
      <c r="ER35" s="72"/>
      <c r="ES35" s="72"/>
      <c r="ET35" s="71">
        <v>18.603639749346108</v>
      </c>
      <c r="EU35" s="71">
        <v>16.258122369222328</v>
      </c>
      <c r="EV35" s="71">
        <v>17.48271428845551</v>
      </c>
      <c r="EW35" s="52">
        <v>24516</v>
      </c>
      <c r="EX35" s="52">
        <v>21486</v>
      </c>
      <c r="EY35" s="52">
        <v>46002</v>
      </c>
      <c r="EZ35" s="53"/>
      <c r="FA35" s="53"/>
      <c r="FB35" s="53">
        <v>0</v>
      </c>
      <c r="FC35" s="52">
        <v>2709</v>
      </c>
      <c r="FD35" s="52">
        <v>1858</v>
      </c>
      <c r="FE35" s="52">
        <v>4567</v>
      </c>
      <c r="FF35" s="72"/>
      <c r="FG35" s="72"/>
      <c r="FH35" s="72"/>
      <c r="FI35" s="71">
        <v>11.04992657856094</v>
      </c>
      <c r="FJ35" s="71">
        <v>8.647491389742157</v>
      </c>
      <c r="FK35" s="71">
        <v>9.927829224816312</v>
      </c>
      <c r="FL35" s="52">
        <v>23113</v>
      </c>
      <c r="FM35" s="52">
        <v>19695</v>
      </c>
      <c r="FN35" s="52">
        <v>42808</v>
      </c>
      <c r="FO35" s="53"/>
      <c r="FP35" s="53"/>
      <c r="FQ35" s="53"/>
      <c r="FR35" s="52">
        <v>1738</v>
      </c>
      <c r="FS35" s="52">
        <v>1139</v>
      </c>
      <c r="FT35" s="52">
        <v>2877</v>
      </c>
      <c r="FU35" s="72"/>
      <c r="FV35" s="72"/>
      <c r="FW35" s="72"/>
      <c r="FX35" s="71">
        <v>7.519577726820404</v>
      </c>
      <c r="FY35" s="71">
        <v>5.783193703985783</v>
      </c>
      <c r="FZ35" s="71">
        <v>6.7207064100168195</v>
      </c>
      <c r="GA35" s="4" t="s">
        <v>41</v>
      </c>
      <c r="GB35" s="4" t="s">
        <v>41</v>
      </c>
      <c r="GC35" s="4" t="s">
        <v>41</v>
      </c>
      <c r="GD35" s="4" t="s">
        <v>41</v>
      </c>
      <c r="GE35" s="4" t="s">
        <v>41</v>
      </c>
      <c r="GF35" s="4" t="s">
        <v>41</v>
      </c>
      <c r="GG35" s="4" t="s">
        <v>41</v>
      </c>
      <c r="GH35" s="4" t="s">
        <v>41</v>
      </c>
    </row>
    <row r="36" spans="1:190" ht="22.5" customHeight="1">
      <c r="A36" s="3">
        <v>27</v>
      </c>
      <c r="B36" s="146" t="s">
        <v>74</v>
      </c>
      <c r="C36" s="28">
        <v>155101</v>
      </c>
      <c r="D36" s="28">
        <v>136607</v>
      </c>
      <c r="E36" s="70">
        <v>291708</v>
      </c>
      <c r="F36" s="28">
        <v>105227</v>
      </c>
      <c r="G36" s="28">
        <v>100630</v>
      </c>
      <c r="H36" s="52">
        <v>205857</v>
      </c>
      <c r="I36" s="60">
        <v>8512</v>
      </c>
      <c r="J36" s="60">
        <v>5043</v>
      </c>
      <c r="K36" s="52">
        <v>13555</v>
      </c>
      <c r="L36" s="28">
        <v>113739</v>
      </c>
      <c r="M36" s="28">
        <v>105673</v>
      </c>
      <c r="N36" s="28">
        <v>219412</v>
      </c>
      <c r="O36" s="71">
        <v>73.33221578197433</v>
      </c>
      <c r="P36" s="71">
        <v>77.35547958742963</v>
      </c>
      <c r="Q36" s="71">
        <v>75.21631220261358</v>
      </c>
      <c r="R36" s="28">
        <v>32443</v>
      </c>
      <c r="S36" s="28">
        <v>23468</v>
      </c>
      <c r="T36" s="52">
        <v>55911</v>
      </c>
      <c r="U36" s="28">
        <v>13393</v>
      </c>
      <c r="V36" s="28">
        <v>12735</v>
      </c>
      <c r="W36" s="52">
        <v>26128</v>
      </c>
      <c r="X36" s="28">
        <v>14512</v>
      </c>
      <c r="Y36" s="28">
        <v>9667</v>
      </c>
      <c r="Z36" s="52">
        <v>24179</v>
      </c>
      <c r="AA36" s="28">
        <v>27905</v>
      </c>
      <c r="AB36" s="28">
        <v>22402</v>
      </c>
      <c r="AC36" s="52">
        <v>50307</v>
      </c>
      <c r="AD36" s="71">
        <v>86.01239096261135</v>
      </c>
      <c r="AE36" s="71">
        <v>95.45764445201978</v>
      </c>
      <c r="AF36" s="71">
        <v>89.97692761710576</v>
      </c>
      <c r="AG36" s="52">
        <v>187544</v>
      </c>
      <c r="AH36" s="52">
        <v>160075</v>
      </c>
      <c r="AI36" s="52">
        <v>347619</v>
      </c>
      <c r="AJ36" s="52">
        <v>118620</v>
      </c>
      <c r="AK36" s="52">
        <v>113365</v>
      </c>
      <c r="AL36" s="52">
        <v>231985</v>
      </c>
      <c r="AM36" s="52">
        <v>23024</v>
      </c>
      <c r="AN36" s="52">
        <v>14710</v>
      </c>
      <c r="AO36" s="52">
        <v>37734</v>
      </c>
      <c r="AP36" s="28">
        <v>141644</v>
      </c>
      <c r="AQ36" s="28">
        <v>128075</v>
      </c>
      <c r="AR36" s="52">
        <v>269719</v>
      </c>
      <c r="AS36" s="71">
        <v>75.52574329224075</v>
      </c>
      <c r="AT36" s="71">
        <v>80.00937060752771</v>
      </c>
      <c r="AU36" s="71">
        <v>77.59040788909697</v>
      </c>
      <c r="AV36" s="28">
        <v>45419</v>
      </c>
      <c r="AW36" s="28">
        <v>45500</v>
      </c>
      <c r="AX36" s="52">
        <v>90919</v>
      </c>
      <c r="AY36" s="28">
        <v>27233</v>
      </c>
      <c r="AZ36" s="28">
        <v>28390</v>
      </c>
      <c r="BA36" s="52">
        <v>55623</v>
      </c>
      <c r="BB36" s="50">
        <v>2495</v>
      </c>
      <c r="BC36" s="50">
        <v>1993</v>
      </c>
      <c r="BD36" s="52">
        <v>4488</v>
      </c>
      <c r="BE36" s="28">
        <v>29728</v>
      </c>
      <c r="BF36" s="28">
        <v>30383</v>
      </c>
      <c r="BG36" s="52">
        <v>60111</v>
      </c>
      <c r="BH36" s="71">
        <v>65.45278407714832</v>
      </c>
      <c r="BI36" s="71">
        <v>66.77582417582417</v>
      </c>
      <c r="BJ36" s="71">
        <v>66.11489347661104</v>
      </c>
      <c r="BK36" s="28">
        <v>4023</v>
      </c>
      <c r="BL36" s="28">
        <v>3015</v>
      </c>
      <c r="BM36" s="52">
        <v>7038</v>
      </c>
      <c r="BN36" s="28">
        <v>1284</v>
      </c>
      <c r="BO36" s="28">
        <v>1186</v>
      </c>
      <c r="BP36" s="52">
        <v>2470</v>
      </c>
      <c r="BQ36" s="55"/>
      <c r="BR36" s="55"/>
      <c r="BS36" s="53"/>
      <c r="BT36" s="28">
        <v>1284</v>
      </c>
      <c r="BU36" s="28">
        <v>1186</v>
      </c>
      <c r="BV36" s="52">
        <v>2470</v>
      </c>
      <c r="BW36" s="71">
        <v>31.91648023862789</v>
      </c>
      <c r="BX36" s="71">
        <v>39.33665008291874</v>
      </c>
      <c r="BY36" s="71">
        <v>35.09519749928957</v>
      </c>
      <c r="BZ36" s="52">
        <v>49442</v>
      </c>
      <c r="CA36" s="52">
        <v>48515</v>
      </c>
      <c r="CB36" s="52">
        <v>97957</v>
      </c>
      <c r="CC36" s="52">
        <v>28517</v>
      </c>
      <c r="CD36" s="52">
        <v>29576</v>
      </c>
      <c r="CE36" s="52">
        <v>58093</v>
      </c>
      <c r="CF36" s="52">
        <v>2495</v>
      </c>
      <c r="CG36" s="52">
        <v>1993</v>
      </c>
      <c r="CH36" s="52">
        <v>4488</v>
      </c>
      <c r="CI36" s="28">
        <v>31012</v>
      </c>
      <c r="CJ36" s="28">
        <v>31569</v>
      </c>
      <c r="CK36" s="52">
        <v>62581</v>
      </c>
      <c r="CL36" s="71">
        <v>62.723999838194246</v>
      </c>
      <c r="CM36" s="71">
        <v>65.0705967226631</v>
      </c>
      <c r="CN36" s="71">
        <v>63.88619496309605</v>
      </c>
      <c r="CO36" s="28">
        <v>65</v>
      </c>
      <c r="CP36" s="28">
        <v>58</v>
      </c>
      <c r="CQ36" s="52">
        <v>123</v>
      </c>
      <c r="CR36" s="28">
        <v>38</v>
      </c>
      <c r="CS36" s="28">
        <v>42</v>
      </c>
      <c r="CT36" s="52">
        <v>80</v>
      </c>
      <c r="CU36" s="50">
        <v>4</v>
      </c>
      <c r="CV36" s="50">
        <v>2</v>
      </c>
      <c r="CW36" s="52">
        <v>6</v>
      </c>
      <c r="CX36" s="28">
        <v>42</v>
      </c>
      <c r="CY36" s="28">
        <v>44</v>
      </c>
      <c r="CZ36" s="52">
        <v>86</v>
      </c>
      <c r="DA36" s="71">
        <v>64.61538461538461</v>
      </c>
      <c r="DB36" s="71">
        <v>75.86206896551724</v>
      </c>
      <c r="DC36" s="71">
        <v>69.91869918699187</v>
      </c>
      <c r="DD36" s="28">
        <v>35</v>
      </c>
      <c r="DE36" s="28">
        <v>16</v>
      </c>
      <c r="DF36" s="52">
        <v>51</v>
      </c>
      <c r="DG36" s="28">
        <v>8</v>
      </c>
      <c r="DH36" s="28">
        <v>6</v>
      </c>
      <c r="DI36" s="52">
        <v>14</v>
      </c>
      <c r="DJ36" s="28">
        <v>14</v>
      </c>
      <c r="DK36" s="28">
        <v>5</v>
      </c>
      <c r="DL36" s="52">
        <v>19</v>
      </c>
      <c r="DM36" s="28">
        <v>22</v>
      </c>
      <c r="DN36" s="28">
        <v>11</v>
      </c>
      <c r="DO36" s="52">
        <v>33</v>
      </c>
      <c r="DP36" s="71">
        <v>62.857142857142854</v>
      </c>
      <c r="DQ36" s="71">
        <v>68.75</v>
      </c>
      <c r="DR36" s="71">
        <v>64.70588235294117</v>
      </c>
      <c r="DS36" s="52">
        <v>100</v>
      </c>
      <c r="DT36" s="52">
        <v>74</v>
      </c>
      <c r="DU36" s="52">
        <v>174</v>
      </c>
      <c r="DV36" s="52">
        <v>46</v>
      </c>
      <c r="DW36" s="52">
        <v>48</v>
      </c>
      <c r="DX36" s="52">
        <v>94</v>
      </c>
      <c r="DY36" s="52">
        <v>18</v>
      </c>
      <c r="DZ36" s="52">
        <v>7</v>
      </c>
      <c r="EA36" s="52">
        <v>25</v>
      </c>
      <c r="EB36" s="28">
        <v>64</v>
      </c>
      <c r="EC36" s="28">
        <v>55</v>
      </c>
      <c r="ED36" s="52">
        <v>119</v>
      </c>
      <c r="EE36" s="71">
        <v>64</v>
      </c>
      <c r="EF36" s="71">
        <v>74.32432432432432</v>
      </c>
      <c r="EG36" s="71">
        <v>68.39080459770115</v>
      </c>
      <c r="EH36" s="52">
        <v>141644</v>
      </c>
      <c r="EI36" s="52">
        <v>128075</v>
      </c>
      <c r="EJ36" s="52">
        <v>269719</v>
      </c>
      <c r="EK36" s="52">
        <v>10665</v>
      </c>
      <c r="EL36" s="52">
        <v>21045</v>
      </c>
      <c r="EM36" s="52">
        <v>31710</v>
      </c>
      <c r="EN36" s="52">
        <v>44766</v>
      </c>
      <c r="EO36" s="52">
        <v>48652</v>
      </c>
      <c r="EP36" s="52">
        <v>93418</v>
      </c>
      <c r="EQ36" s="71">
        <v>7.52944000451837</v>
      </c>
      <c r="ER36" s="71">
        <v>16.43177825492875</v>
      </c>
      <c r="ES36" s="71">
        <v>11.756680100400787</v>
      </c>
      <c r="ET36" s="71">
        <v>31.60458614554799</v>
      </c>
      <c r="EU36" s="71">
        <v>37.98711692367753</v>
      </c>
      <c r="EV36" s="71">
        <v>34.635305632899424</v>
      </c>
      <c r="EW36" s="52">
        <v>31012</v>
      </c>
      <c r="EX36" s="52">
        <v>31569</v>
      </c>
      <c r="EY36" s="52">
        <v>62581</v>
      </c>
      <c r="EZ36" s="52">
        <v>1022</v>
      </c>
      <c r="FA36" s="52">
        <v>2020</v>
      </c>
      <c r="FB36" s="52">
        <v>3042</v>
      </c>
      <c r="FC36" s="52">
        <v>8341</v>
      </c>
      <c r="FD36" s="52">
        <v>12167</v>
      </c>
      <c r="FE36" s="52">
        <v>20508</v>
      </c>
      <c r="FF36" s="71">
        <v>3.2954985167032116</v>
      </c>
      <c r="FG36" s="71">
        <v>6.398682251575913</v>
      </c>
      <c r="FH36" s="71">
        <v>4.860900273245874</v>
      </c>
      <c r="FI36" s="71">
        <v>26.89604024248678</v>
      </c>
      <c r="FJ36" s="71">
        <v>38.54097374006145</v>
      </c>
      <c r="FK36" s="71">
        <v>32.770329652770016</v>
      </c>
      <c r="FL36" s="52">
        <v>64</v>
      </c>
      <c r="FM36" s="52">
        <v>55</v>
      </c>
      <c r="FN36" s="52">
        <v>119</v>
      </c>
      <c r="FO36" s="52">
        <v>3</v>
      </c>
      <c r="FP36" s="52">
        <v>8</v>
      </c>
      <c r="FQ36" s="52">
        <v>11</v>
      </c>
      <c r="FR36" s="52">
        <v>19</v>
      </c>
      <c r="FS36" s="52">
        <v>22</v>
      </c>
      <c r="FT36" s="52">
        <v>41</v>
      </c>
      <c r="FU36" s="71">
        <v>4.6875</v>
      </c>
      <c r="FV36" s="71">
        <v>14.545454545454545</v>
      </c>
      <c r="FW36" s="71">
        <v>9.243697478991598</v>
      </c>
      <c r="FX36" s="71">
        <v>29.6875</v>
      </c>
      <c r="FY36" s="71">
        <v>40</v>
      </c>
      <c r="FZ36" s="71">
        <v>34.45378151260504</v>
      </c>
      <c r="GA36" s="4" t="s">
        <v>41</v>
      </c>
      <c r="GB36" s="4" t="s">
        <v>41</v>
      </c>
      <c r="GC36" s="4" t="s">
        <v>41</v>
      </c>
      <c r="GD36" s="4" t="s">
        <v>41</v>
      </c>
      <c r="GE36" s="4" t="s">
        <v>41</v>
      </c>
      <c r="GF36" s="4" t="s">
        <v>41</v>
      </c>
      <c r="GG36" s="4" t="s">
        <v>41</v>
      </c>
      <c r="GH36" s="4" t="s">
        <v>41</v>
      </c>
    </row>
    <row r="37" spans="1:190" ht="30.75" customHeight="1">
      <c r="A37" s="3">
        <v>28</v>
      </c>
      <c r="B37" s="146" t="s">
        <v>75</v>
      </c>
      <c r="C37" s="28">
        <v>582024</v>
      </c>
      <c r="D37" s="28">
        <v>366288</v>
      </c>
      <c r="E37" s="70">
        <v>948312</v>
      </c>
      <c r="F37" s="28">
        <v>439638</v>
      </c>
      <c r="G37" s="28">
        <v>278811</v>
      </c>
      <c r="H37" s="52">
        <v>718449</v>
      </c>
      <c r="I37" s="28">
        <v>16920</v>
      </c>
      <c r="J37" s="28">
        <v>12138</v>
      </c>
      <c r="K37" s="52">
        <v>29058</v>
      </c>
      <c r="L37" s="28">
        <v>456558</v>
      </c>
      <c r="M37" s="28">
        <v>290949</v>
      </c>
      <c r="N37" s="28">
        <v>747507</v>
      </c>
      <c r="O37" s="71">
        <v>78.4431569832172</v>
      </c>
      <c r="P37" s="71">
        <v>79.43175861617088</v>
      </c>
      <c r="Q37" s="71">
        <v>78.82500695973476</v>
      </c>
      <c r="R37" s="28">
        <v>15705</v>
      </c>
      <c r="S37" s="28">
        <v>14500</v>
      </c>
      <c r="T37" s="52">
        <v>30205</v>
      </c>
      <c r="U37" s="28">
        <v>1347</v>
      </c>
      <c r="V37" s="28">
        <v>1428</v>
      </c>
      <c r="W37" s="52">
        <v>2775</v>
      </c>
      <c r="X37" s="28">
        <v>345</v>
      </c>
      <c r="Y37" s="28">
        <v>492</v>
      </c>
      <c r="Z37" s="52">
        <v>837</v>
      </c>
      <c r="AA37" s="28">
        <v>1692</v>
      </c>
      <c r="AB37" s="28">
        <v>1920</v>
      </c>
      <c r="AC37" s="52">
        <v>3612</v>
      </c>
      <c r="AD37" s="71">
        <v>10.773638968481375</v>
      </c>
      <c r="AE37" s="71">
        <v>13.241379310344827</v>
      </c>
      <c r="AF37" s="71">
        <v>11.958285052143685</v>
      </c>
      <c r="AG37" s="52">
        <v>597729</v>
      </c>
      <c r="AH37" s="52">
        <v>380788</v>
      </c>
      <c r="AI37" s="52">
        <v>978517</v>
      </c>
      <c r="AJ37" s="52">
        <v>440985</v>
      </c>
      <c r="AK37" s="52">
        <v>280239</v>
      </c>
      <c r="AL37" s="52">
        <v>721224</v>
      </c>
      <c r="AM37" s="52">
        <v>17265</v>
      </c>
      <c r="AN37" s="52">
        <v>12630</v>
      </c>
      <c r="AO37" s="52">
        <v>29895</v>
      </c>
      <c r="AP37" s="28">
        <v>458250</v>
      </c>
      <c r="AQ37" s="28">
        <v>292869</v>
      </c>
      <c r="AR37" s="52">
        <v>751119</v>
      </c>
      <c r="AS37" s="71">
        <v>76.66517769758536</v>
      </c>
      <c r="AT37" s="71">
        <v>76.9112997258317</v>
      </c>
      <c r="AU37" s="71">
        <v>76.76095560935579</v>
      </c>
      <c r="AV37" s="28">
        <v>93694</v>
      </c>
      <c r="AW37" s="28">
        <v>54113</v>
      </c>
      <c r="AX37" s="52">
        <v>147807</v>
      </c>
      <c r="AY37" s="28">
        <v>68181</v>
      </c>
      <c r="AZ37" s="28">
        <v>38955</v>
      </c>
      <c r="BA37" s="52">
        <v>107136</v>
      </c>
      <c r="BB37" s="28">
        <v>3061</v>
      </c>
      <c r="BC37" s="28">
        <v>2105</v>
      </c>
      <c r="BD37" s="52">
        <v>5166</v>
      </c>
      <c r="BE37" s="28">
        <v>71242</v>
      </c>
      <c r="BF37" s="28">
        <v>41060</v>
      </c>
      <c r="BG37" s="52">
        <v>112302</v>
      </c>
      <c r="BH37" s="71">
        <v>76.0368860332572</v>
      </c>
      <c r="BI37" s="71">
        <v>75.87825476318075</v>
      </c>
      <c r="BJ37" s="71">
        <v>75.97881020520002</v>
      </c>
      <c r="BK37" s="28">
        <v>3376</v>
      </c>
      <c r="BL37" s="28">
        <v>2673</v>
      </c>
      <c r="BM37" s="52">
        <v>6049</v>
      </c>
      <c r="BN37" s="28">
        <v>225</v>
      </c>
      <c r="BO37" s="28">
        <v>225</v>
      </c>
      <c r="BP37" s="52">
        <v>450</v>
      </c>
      <c r="BQ37" s="28">
        <v>78</v>
      </c>
      <c r="BR37" s="28">
        <v>95</v>
      </c>
      <c r="BS37" s="52">
        <v>173</v>
      </c>
      <c r="BT37" s="28">
        <v>303</v>
      </c>
      <c r="BU37" s="28">
        <v>320</v>
      </c>
      <c r="BV37" s="52">
        <v>623</v>
      </c>
      <c r="BW37" s="71">
        <v>8.975118483412322</v>
      </c>
      <c r="BX37" s="71">
        <v>11.971567527123081</v>
      </c>
      <c r="BY37" s="71">
        <v>10.299223012068111</v>
      </c>
      <c r="BZ37" s="52">
        <v>97070</v>
      </c>
      <c r="CA37" s="52">
        <v>56786</v>
      </c>
      <c r="CB37" s="52">
        <v>153856</v>
      </c>
      <c r="CC37" s="52">
        <v>68406</v>
      </c>
      <c r="CD37" s="52">
        <v>39180</v>
      </c>
      <c r="CE37" s="52">
        <v>107586</v>
      </c>
      <c r="CF37" s="52">
        <v>3139</v>
      </c>
      <c r="CG37" s="52">
        <v>2200</v>
      </c>
      <c r="CH37" s="52">
        <v>5339</v>
      </c>
      <c r="CI37" s="28">
        <v>71545</v>
      </c>
      <c r="CJ37" s="28">
        <v>41380</v>
      </c>
      <c r="CK37" s="52">
        <v>112925</v>
      </c>
      <c r="CL37" s="71">
        <v>73.70454311321727</v>
      </c>
      <c r="CM37" s="71">
        <v>72.87007360969253</v>
      </c>
      <c r="CN37" s="71">
        <v>73.39655262063228</v>
      </c>
      <c r="CO37" s="28">
        <v>70959</v>
      </c>
      <c r="CP37" s="28">
        <v>46321</v>
      </c>
      <c r="CQ37" s="52">
        <v>117280</v>
      </c>
      <c r="CR37" s="28">
        <v>45313</v>
      </c>
      <c r="CS37" s="28">
        <v>28009</v>
      </c>
      <c r="CT37" s="52">
        <v>73322</v>
      </c>
      <c r="CU37" s="28">
        <v>3058</v>
      </c>
      <c r="CV37" s="28">
        <v>2121</v>
      </c>
      <c r="CW37" s="52">
        <v>5179</v>
      </c>
      <c r="CX37" s="28">
        <v>48371</v>
      </c>
      <c r="CY37" s="28">
        <v>30130</v>
      </c>
      <c r="CZ37" s="52">
        <v>78501</v>
      </c>
      <c r="DA37" s="71">
        <v>68.16753336433715</v>
      </c>
      <c r="DB37" s="71">
        <v>65.04609140562596</v>
      </c>
      <c r="DC37" s="71">
        <v>66.93468622100956</v>
      </c>
      <c r="DD37" s="28">
        <v>2276</v>
      </c>
      <c r="DE37" s="28">
        <v>1651</v>
      </c>
      <c r="DF37" s="52">
        <v>3927</v>
      </c>
      <c r="DG37" s="28">
        <v>122</v>
      </c>
      <c r="DH37" s="28">
        <v>84</v>
      </c>
      <c r="DI37" s="52">
        <v>206</v>
      </c>
      <c r="DJ37" s="28">
        <v>32</v>
      </c>
      <c r="DK37" s="28">
        <v>28</v>
      </c>
      <c r="DL37" s="52">
        <v>60</v>
      </c>
      <c r="DM37" s="28">
        <v>154</v>
      </c>
      <c r="DN37" s="28">
        <v>112</v>
      </c>
      <c r="DO37" s="52">
        <v>266</v>
      </c>
      <c r="DP37" s="71">
        <v>6.766256590509665</v>
      </c>
      <c r="DQ37" s="71">
        <v>6.783767413688674</v>
      </c>
      <c r="DR37" s="71">
        <v>6.7736185383244205</v>
      </c>
      <c r="DS37" s="52">
        <v>73235</v>
      </c>
      <c r="DT37" s="52">
        <v>47972</v>
      </c>
      <c r="DU37" s="52">
        <v>121207</v>
      </c>
      <c r="DV37" s="52">
        <v>45435</v>
      </c>
      <c r="DW37" s="52">
        <v>28093</v>
      </c>
      <c r="DX37" s="52">
        <v>73528</v>
      </c>
      <c r="DY37" s="52">
        <v>3090</v>
      </c>
      <c r="DZ37" s="52">
        <v>2149</v>
      </c>
      <c r="EA37" s="52">
        <v>5239</v>
      </c>
      <c r="EB37" s="28">
        <v>48525</v>
      </c>
      <c r="EC37" s="28">
        <v>30242</v>
      </c>
      <c r="ED37" s="52">
        <v>78767</v>
      </c>
      <c r="EE37" s="71">
        <v>66.25930224619377</v>
      </c>
      <c r="EF37" s="71">
        <v>63.04094054865338</v>
      </c>
      <c r="EG37" s="71">
        <v>64.98552063824697</v>
      </c>
      <c r="EH37" s="52">
        <v>458250</v>
      </c>
      <c r="EI37" s="52">
        <v>292869</v>
      </c>
      <c r="EJ37" s="52">
        <v>751119</v>
      </c>
      <c r="EK37" s="52">
        <v>23285</v>
      </c>
      <c r="EL37" s="52">
        <v>14091</v>
      </c>
      <c r="EM37" s="52">
        <v>37376</v>
      </c>
      <c r="EN37" s="52">
        <v>79017</v>
      </c>
      <c r="EO37" s="52">
        <v>50240</v>
      </c>
      <c r="EP37" s="52">
        <v>129257</v>
      </c>
      <c r="EQ37" s="71">
        <v>5.081287506819422</v>
      </c>
      <c r="ER37" s="71">
        <v>4.811366173954908</v>
      </c>
      <c r="ES37" s="71">
        <v>4.976042411388875</v>
      </c>
      <c r="ET37" s="71">
        <v>17.243207855973814</v>
      </c>
      <c r="EU37" s="71">
        <v>17.1544274061099</v>
      </c>
      <c r="EV37" s="71">
        <v>17.208591448225913</v>
      </c>
      <c r="EW37" s="52">
        <v>71545</v>
      </c>
      <c r="EX37" s="52">
        <v>41380</v>
      </c>
      <c r="EY37" s="52">
        <v>112925</v>
      </c>
      <c r="EZ37" s="52">
        <v>2150</v>
      </c>
      <c r="FA37" s="52">
        <v>922</v>
      </c>
      <c r="FB37" s="52">
        <v>3072</v>
      </c>
      <c r="FC37" s="52">
        <v>9734</v>
      </c>
      <c r="FD37" s="52">
        <v>5052</v>
      </c>
      <c r="FE37" s="52">
        <v>14786</v>
      </c>
      <c r="FF37" s="71">
        <v>3.0051016842546647</v>
      </c>
      <c r="FG37" s="71">
        <v>2.2281295311744804</v>
      </c>
      <c r="FH37" s="71">
        <v>2.7203896391410227</v>
      </c>
      <c r="FI37" s="71">
        <v>13.605423160248794</v>
      </c>
      <c r="FJ37" s="71">
        <v>12.208796520057998</v>
      </c>
      <c r="FK37" s="71">
        <v>13.093646225370822</v>
      </c>
      <c r="FL37" s="52">
        <v>48525</v>
      </c>
      <c r="FM37" s="52">
        <v>30242</v>
      </c>
      <c r="FN37" s="52">
        <v>78767</v>
      </c>
      <c r="FO37" s="52">
        <v>1085</v>
      </c>
      <c r="FP37" s="52">
        <v>469</v>
      </c>
      <c r="FQ37" s="52">
        <v>1554</v>
      </c>
      <c r="FR37" s="52">
        <v>5284</v>
      </c>
      <c r="FS37" s="52">
        <v>2569</v>
      </c>
      <c r="FT37" s="52">
        <v>7853</v>
      </c>
      <c r="FU37" s="71">
        <v>2.2359608449252963</v>
      </c>
      <c r="FV37" s="71">
        <v>1.5508233582435023</v>
      </c>
      <c r="FW37" s="71">
        <v>1.972907435855117</v>
      </c>
      <c r="FX37" s="71">
        <v>10.889232354456466</v>
      </c>
      <c r="FY37" s="71">
        <v>8.494808544408437</v>
      </c>
      <c r="FZ37" s="71">
        <v>9.969911257252404</v>
      </c>
      <c r="GA37" s="4" t="s">
        <v>41</v>
      </c>
      <c r="GB37" s="4" t="s">
        <v>41</v>
      </c>
      <c r="GC37" s="4" t="s">
        <v>41</v>
      </c>
      <c r="GD37" s="4" t="s">
        <v>41</v>
      </c>
      <c r="GE37" s="4" t="s">
        <v>41</v>
      </c>
      <c r="GF37" s="4" t="s">
        <v>41</v>
      </c>
      <c r="GG37" s="4" t="s">
        <v>41</v>
      </c>
      <c r="GH37" s="4" t="s">
        <v>41</v>
      </c>
    </row>
    <row r="38" spans="1:190" ht="28.5">
      <c r="A38" s="3">
        <v>29</v>
      </c>
      <c r="B38" s="146" t="s">
        <v>94</v>
      </c>
      <c r="C38" s="110">
        <v>409555</v>
      </c>
      <c r="D38" s="110">
        <v>428610</v>
      </c>
      <c r="E38" s="125">
        <f>C38+D38</f>
        <v>838165</v>
      </c>
      <c r="F38" s="110">
        <v>336971</v>
      </c>
      <c r="G38" s="110">
        <v>377815</v>
      </c>
      <c r="H38" s="111">
        <f>F38+G38</f>
        <v>714786</v>
      </c>
      <c r="I38" s="54"/>
      <c r="J38" s="54"/>
      <c r="K38" s="53">
        <f>I38+J38</f>
        <v>0</v>
      </c>
      <c r="L38" s="110">
        <f>SUM(F38,I38)</f>
        <v>336971</v>
      </c>
      <c r="M38" s="110">
        <f>SUM(G38,J38)</f>
        <v>377815</v>
      </c>
      <c r="N38" s="110">
        <f>SUM(H38,K38)</f>
        <v>714786</v>
      </c>
      <c r="O38" s="126">
        <f>L38/C38*100</f>
        <v>82.27734980649728</v>
      </c>
      <c r="P38" s="126">
        <f>M38/D38*100</f>
        <v>88.14889993233942</v>
      </c>
      <c r="Q38" s="126">
        <f>N38/E38*100</f>
        <v>85.27986732922516</v>
      </c>
      <c r="R38" s="50">
        <v>65724</v>
      </c>
      <c r="S38" s="50">
        <v>26755</v>
      </c>
      <c r="T38" s="111">
        <f>R38+S38</f>
        <v>92479</v>
      </c>
      <c r="U38" s="50">
        <v>6552</v>
      </c>
      <c r="V38" s="50">
        <v>3797</v>
      </c>
      <c r="W38" s="111">
        <f>U38+V38</f>
        <v>10349</v>
      </c>
      <c r="X38" s="50">
        <v>23856</v>
      </c>
      <c r="Y38" s="50">
        <v>16964</v>
      </c>
      <c r="Z38" s="52">
        <f>X38+Y38</f>
        <v>40820</v>
      </c>
      <c r="AA38" s="110">
        <f>SUM(U38,X38)</f>
        <v>30408</v>
      </c>
      <c r="AB38" s="110">
        <f>SUM(V38,Y38)</f>
        <v>20761</v>
      </c>
      <c r="AC38" s="52">
        <f>SUM(AA38,AB38)</f>
        <v>51169</v>
      </c>
      <c r="AD38" s="126">
        <f>IF(R38=0,"",AA38/R38*100)</f>
        <v>46.26620412634654</v>
      </c>
      <c r="AE38" s="126">
        <f>IF(S38=0,"",AB38/S38*100)</f>
        <v>77.59671089515979</v>
      </c>
      <c r="AF38" s="126">
        <f>IF(T38=0,"",AC38/T38*100)</f>
        <v>55.33039933390283</v>
      </c>
      <c r="AG38" s="52">
        <f>C38+R38</f>
        <v>475279</v>
      </c>
      <c r="AH38" s="52">
        <f>D38+S38</f>
        <v>455365</v>
      </c>
      <c r="AI38" s="52">
        <f>AG38+AH38</f>
        <v>930644</v>
      </c>
      <c r="AJ38" s="52">
        <f>F38+U38</f>
        <v>343523</v>
      </c>
      <c r="AK38" s="52">
        <f>G38+V38</f>
        <v>381612</v>
      </c>
      <c r="AL38" s="52">
        <f>AJ38+AK38</f>
        <v>725135</v>
      </c>
      <c r="AM38" s="52">
        <f>I38+X38</f>
        <v>23856</v>
      </c>
      <c r="AN38" s="52">
        <f>J38+Y38</f>
        <v>16964</v>
      </c>
      <c r="AO38" s="52">
        <f>AM38+AN38</f>
        <v>40820</v>
      </c>
      <c r="AP38" s="110">
        <f>SUM(AJ38,AM38)</f>
        <v>367379</v>
      </c>
      <c r="AQ38" s="110">
        <f>SUM(AK38,AN38)</f>
        <v>398576</v>
      </c>
      <c r="AR38" s="52">
        <f>SUM(AP38,AQ38)</f>
        <v>765955</v>
      </c>
      <c r="AS38" s="126">
        <f>IF(AG38=0,"",AP38/AG38*100)</f>
        <v>77.29754523132728</v>
      </c>
      <c r="AT38" s="126">
        <f>IF(AH38=0,"",AQ38/AH38*100)</f>
        <v>87.52890538359338</v>
      </c>
      <c r="AU38" s="126">
        <f>IF(AI38=0,"",AR38/AI38*100)</f>
        <v>82.3037595471523</v>
      </c>
      <c r="AV38" s="28">
        <v>106387</v>
      </c>
      <c r="AW38" s="28">
        <v>115961</v>
      </c>
      <c r="AX38" s="52">
        <f>AV38+AW38</f>
        <v>222348</v>
      </c>
      <c r="AY38" s="28">
        <v>80689</v>
      </c>
      <c r="AZ38" s="28">
        <v>94645</v>
      </c>
      <c r="BA38" s="52">
        <f>AY38+AZ38</f>
        <v>175334</v>
      </c>
      <c r="BB38" s="54"/>
      <c r="BC38" s="54"/>
      <c r="BD38" s="53">
        <f>BB38+BC38</f>
        <v>0</v>
      </c>
      <c r="BE38" s="110">
        <f>SUM(AY38,BB38)</f>
        <v>80689</v>
      </c>
      <c r="BF38" s="110">
        <f>SUM(AZ38,BC38)</f>
        <v>94645</v>
      </c>
      <c r="BG38" s="52">
        <f>SUM(BE38,BF38)</f>
        <v>175334</v>
      </c>
      <c r="BH38" s="126">
        <f>IF(AV38=0,"",BE38/AV38*100)</f>
        <v>75.84479306682206</v>
      </c>
      <c r="BI38" s="126">
        <f>IF(AW38=0,"",BF38/AW38*100)</f>
        <v>81.61795776166126</v>
      </c>
      <c r="BJ38" s="126">
        <f>IF(AX38=0,"",BG38/AX38*100)</f>
        <v>78.85566769208629</v>
      </c>
      <c r="BK38" s="28">
        <v>20785</v>
      </c>
      <c r="BL38" s="28">
        <v>9391</v>
      </c>
      <c r="BM38" s="52">
        <f>BK38+BL38</f>
        <v>30176</v>
      </c>
      <c r="BN38" s="28">
        <v>1074</v>
      </c>
      <c r="BO38" s="28">
        <v>709</v>
      </c>
      <c r="BP38" s="52">
        <f>BN38+BO38</f>
        <v>1783</v>
      </c>
      <c r="BQ38" s="50">
        <v>7395</v>
      </c>
      <c r="BR38" s="50">
        <v>6413</v>
      </c>
      <c r="BS38" s="52">
        <f>BQ38+BR38</f>
        <v>13808</v>
      </c>
      <c r="BT38" s="110">
        <f>SUM(BN38,BQ38)</f>
        <v>8469</v>
      </c>
      <c r="BU38" s="110">
        <f>SUM(BO38,BR38)</f>
        <v>7122</v>
      </c>
      <c r="BV38" s="52">
        <f>SUM(BT38,BU38)</f>
        <v>15591</v>
      </c>
      <c r="BW38" s="126">
        <f>IF(BK38=0,"",BT38/BK38*100)</f>
        <v>40.745730093817656</v>
      </c>
      <c r="BX38" s="126">
        <f>IF(BL38=0,"",BU38/BL38*100)</f>
        <v>75.83856884250878</v>
      </c>
      <c r="BY38" s="126">
        <f>IF(BM38=0,"",BV38/BM38*100)</f>
        <v>51.66688759278897</v>
      </c>
      <c r="BZ38" s="52">
        <f>AV38+BK38</f>
        <v>127172</v>
      </c>
      <c r="CA38" s="52">
        <f>AW38+BL38</f>
        <v>125352</v>
      </c>
      <c r="CB38" s="52">
        <f>BZ38+CA38</f>
        <v>252524</v>
      </c>
      <c r="CC38" s="52">
        <f>AY38+BN38</f>
        <v>81763</v>
      </c>
      <c r="CD38" s="52">
        <f>AZ38+BO38</f>
        <v>95354</v>
      </c>
      <c r="CE38" s="52">
        <f>CC38+CD38</f>
        <v>177117</v>
      </c>
      <c r="CF38" s="52">
        <f>BB38+BQ38</f>
        <v>7395</v>
      </c>
      <c r="CG38" s="52">
        <f>BC38+BR38</f>
        <v>6413</v>
      </c>
      <c r="CH38" s="52">
        <f>CF38+CG38</f>
        <v>13808</v>
      </c>
      <c r="CI38" s="110">
        <f>SUM(CC38,CF38)</f>
        <v>89158</v>
      </c>
      <c r="CJ38" s="110">
        <f>SUM(CD38,CG38)</f>
        <v>101767</v>
      </c>
      <c r="CK38" s="52">
        <f>SUM(CI38,CJ38)</f>
        <v>190925</v>
      </c>
      <c r="CL38" s="126">
        <f>IF(BZ38=0,"",CI38/BZ38*100)</f>
        <v>70.10819991822099</v>
      </c>
      <c r="CM38" s="126">
        <f>IF(CA38=0,"",CJ38/CA38*100)</f>
        <v>81.18498308762526</v>
      </c>
      <c r="CN38" s="126">
        <f>IF(CB38=0,"",CK38/CB38*100)</f>
        <v>75.60667500910805</v>
      </c>
      <c r="CO38" s="28">
        <v>3386</v>
      </c>
      <c r="CP38" s="28">
        <v>3359</v>
      </c>
      <c r="CQ38" s="52">
        <f>CO38+CP38</f>
        <v>6745</v>
      </c>
      <c r="CR38" s="28">
        <v>2594</v>
      </c>
      <c r="CS38" s="28">
        <v>2661</v>
      </c>
      <c r="CT38" s="52">
        <f>CR38+CS38</f>
        <v>5255</v>
      </c>
      <c r="CU38" s="54"/>
      <c r="CV38" s="54"/>
      <c r="CW38" s="53">
        <f>CU38+CV38</f>
        <v>0</v>
      </c>
      <c r="CX38" s="110">
        <f>SUM(CR38,CU38)</f>
        <v>2594</v>
      </c>
      <c r="CY38" s="110">
        <f>SUM(CS38,CV38)</f>
        <v>2661</v>
      </c>
      <c r="CZ38" s="52">
        <f>SUM(CX38,CY38)</f>
        <v>5255</v>
      </c>
      <c r="DA38" s="126">
        <f>IF(CO38=0,"",CX38/CO38*100)</f>
        <v>76.60956881275843</v>
      </c>
      <c r="DB38" s="126">
        <f>IF(CP38=0,"",CY38/CP38*100)</f>
        <v>79.22000595415301</v>
      </c>
      <c r="DC38" s="126">
        <f>IF(CQ38=0,"",CZ38/CQ38*100)</f>
        <v>77.90956263899184</v>
      </c>
      <c r="DD38" s="28">
        <v>742</v>
      </c>
      <c r="DE38" s="28">
        <v>367</v>
      </c>
      <c r="DF38" s="52">
        <f>DD38+DE38</f>
        <v>1109</v>
      </c>
      <c r="DG38" s="28">
        <v>63</v>
      </c>
      <c r="DH38" s="28">
        <v>44</v>
      </c>
      <c r="DI38" s="52">
        <f>DG38+DH38</f>
        <v>107</v>
      </c>
      <c r="DJ38" s="50">
        <v>235</v>
      </c>
      <c r="DK38" s="50">
        <v>182</v>
      </c>
      <c r="DL38" s="52">
        <f>DJ38+DK38</f>
        <v>417</v>
      </c>
      <c r="DM38" s="110">
        <f>SUM(DG38,DJ38)</f>
        <v>298</v>
      </c>
      <c r="DN38" s="110">
        <f>SUM(DH38,DK38)</f>
        <v>226</v>
      </c>
      <c r="DO38" s="52">
        <f>SUM(DM38,DN38)</f>
        <v>524</v>
      </c>
      <c r="DP38" s="126">
        <f>IF(DD38=0,"",DM38/DD38*100)</f>
        <v>40.16172506738545</v>
      </c>
      <c r="DQ38" s="126">
        <f>IF(DE38=0,"",DN38/DE38*100)</f>
        <v>61.58038147138964</v>
      </c>
      <c r="DR38" s="126">
        <f>IF(DF38=0,"",DO38/DF38*100)</f>
        <v>47.2497745716862</v>
      </c>
      <c r="DS38" s="52">
        <f>CO38+DD38</f>
        <v>4128</v>
      </c>
      <c r="DT38" s="52">
        <f>CP38+DE38</f>
        <v>3726</v>
      </c>
      <c r="DU38" s="52">
        <f>DS38+DT38</f>
        <v>7854</v>
      </c>
      <c r="DV38" s="52">
        <f>CR38+DG38</f>
        <v>2657</v>
      </c>
      <c r="DW38" s="52">
        <f>CS38+DH38</f>
        <v>2705</v>
      </c>
      <c r="DX38" s="52">
        <f>DV38+DW38</f>
        <v>5362</v>
      </c>
      <c r="DY38" s="52">
        <f>CU38+DJ38</f>
        <v>235</v>
      </c>
      <c r="DZ38" s="52">
        <f>CV38+DK38</f>
        <v>182</v>
      </c>
      <c r="EA38" s="52">
        <f>DY38+DZ38</f>
        <v>417</v>
      </c>
      <c r="EB38" s="110">
        <f>SUM(DV38,DY38)</f>
        <v>2892</v>
      </c>
      <c r="EC38" s="110">
        <f>SUM(DW38,DZ38)</f>
        <v>2887</v>
      </c>
      <c r="ED38" s="52">
        <f>SUM(EB38,EC38)</f>
        <v>5779</v>
      </c>
      <c r="EE38" s="126">
        <f>IF(DS38=0,"",EB38/DS38*100)</f>
        <v>70.05813953488372</v>
      </c>
      <c r="EF38" s="126">
        <f>IF(DT38=0,"",EC38/DT38*100)</f>
        <v>77.4825550187869</v>
      </c>
      <c r="EG38" s="126">
        <f>IF(DU38=0,"",ED38/DU38*100)</f>
        <v>73.58034122740006</v>
      </c>
      <c r="EH38" s="111">
        <f>AP38</f>
        <v>367379</v>
      </c>
      <c r="EI38" s="111">
        <f>AQ38</f>
        <v>398576</v>
      </c>
      <c r="EJ38" s="111">
        <f>AR38</f>
        <v>765955</v>
      </c>
      <c r="EK38" s="113"/>
      <c r="EL38" s="113"/>
      <c r="EM38" s="113"/>
      <c r="EN38" s="113"/>
      <c r="EO38" s="113"/>
      <c r="EP38" s="113"/>
      <c r="EQ38" s="114"/>
      <c r="ER38" s="114"/>
      <c r="ES38" s="114"/>
      <c r="ET38" s="127"/>
      <c r="EU38" s="127"/>
      <c r="EV38" s="127"/>
      <c r="EW38" s="111">
        <f>CI38</f>
        <v>89158</v>
      </c>
      <c r="EX38" s="111">
        <f>CJ38</f>
        <v>101767</v>
      </c>
      <c r="EY38" s="111">
        <f>CK38</f>
        <v>190925</v>
      </c>
      <c r="EZ38" s="113"/>
      <c r="FA38" s="113"/>
      <c r="FB38" s="113">
        <f>EZ38+FA38</f>
        <v>0</v>
      </c>
      <c r="FC38" s="113"/>
      <c r="FD38" s="113"/>
      <c r="FE38" s="113"/>
      <c r="FF38" s="114"/>
      <c r="FG38" s="114"/>
      <c r="FH38" s="114"/>
      <c r="FI38" s="127"/>
      <c r="FJ38" s="127"/>
      <c r="FK38" s="127"/>
      <c r="FL38" s="111">
        <f>EB38</f>
        <v>2892</v>
      </c>
      <c r="FM38" s="111">
        <f>EC38</f>
        <v>2887</v>
      </c>
      <c r="FN38" s="111">
        <f>ED38</f>
        <v>5779</v>
      </c>
      <c r="FO38" s="113"/>
      <c r="FP38" s="113"/>
      <c r="FQ38" s="113"/>
      <c r="FR38" s="113"/>
      <c r="FS38" s="113"/>
      <c r="FT38" s="113"/>
      <c r="FU38" s="114"/>
      <c r="FV38" s="114"/>
      <c r="FW38" s="114"/>
      <c r="FX38" s="127"/>
      <c r="FY38" s="127"/>
      <c r="FZ38" s="127"/>
      <c r="GA38" s="4" t="s">
        <v>41</v>
      </c>
      <c r="GB38" s="4" t="s">
        <v>41</v>
      </c>
      <c r="GC38" s="4" t="s">
        <v>41</v>
      </c>
      <c r="GD38" s="4" t="s">
        <v>41</v>
      </c>
      <c r="GE38" s="4" t="s">
        <v>41</v>
      </c>
      <c r="GF38" s="4" t="s">
        <v>41</v>
      </c>
      <c r="GG38" s="4" t="s">
        <v>41</v>
      </c>
      <c r="GH38" s="4" t="s">
        <v>41</v>
      </c>
    </row>
    <row r="39" spans="1:190" ht="28.5">
      <c r="A39" s="3">
        <v>30</v>
      </c>
      <c r="B39" s="146" t="s">
        <v>76</v>
      </c>
      <c r="C39" s="64">
        <v>15953</v>
      </c>
      <c r="D39" s="28">
        <v>13755</v>
      </c>
      <c r="E39" s="70">
        <v>29708</v>
      </c>
      <c r="F39" s="62">
        <v>10375</v>
      </c>
      <c r="G39" s="28">
        <v>8066</v>
      </c>
      <c r="H39" s="52">
        <v>18441</v>
      </c>
      <c r="I39" s="54"/>
      <c r="J39" s="54"/>
      <c r="K39" s="53">
        <v>0</v>
      </c>
      <c r="L39" s="28">
        <v>10375</v>
      </c>
      <c r="M39" s="28">
        <v>8066</v>
      </c>
      <c r="N39" s="28">
        <v>18441</v>
      </c>
      <c r="O39" s="71">
        <v>65.03478969472826</v>
      </c>
      <c r="P39" s="71">
        <v>58.6404943656852</v>
      </c>
      <c r="Q39" s="71">
        <v>62.0741887707015</v>
      </c>
      <c r="R39" s="64">
        <v>7226</v>
      </c>
      <c r="S39" s="28">
        <v>6578</v>
      </c>
      <c r="T39" s="52">
        <v>13804</v>
      </c>
      <c r="U39" s="62">
        <v>1778</v>
      </c>
      <c r="V39" s="28">
        <v>1725</v>
      </c>
      <c r="W39" s="52">
        <v>3503</v>
      </c>
      <c r="X39" s="54"/>
      <c r="Y39" s="54"/>
      <c r="Z39" s="53"/>
      <c r="AA39" s="28">
        <v>1778</v>
      </c>
      <c r="AB39" s="28">
        <v>1725</v>
      </c>
      <c r="AC39" s="52">
        <v>3503</v>
      </c>
      <c r="AD39" s="71">
        <v>24.60559092167174</v>
      </c>
      <c r="AE39" s="71">
        <v>26.223776223776223</v>
      </c>
      <c r="AF39" s="71">
        <v>25.37670240509997</v>
      </c>
      <c r="AG39" s="52">
        <v>23179</v>
      </c>
      <c r="AH39" s="52">
        <v>20333</v>
      </c>
      <c r="AI39" s="52">
        <v>43512</v>
      </c>
      <c r="AJ39" s="52">
        <v>12153</v>
      </c>
      <c r="AK39" s="52">
        <v>9791</v>
      </c>
      <c r="AL39" s="52">
        <v>21944</v>
      </c>
      <c r="AM39" s="53"/>
      <c r="AN39" s="53"/>
      <c r="AO39" s="53"/>
      <c r="AP39" s="28">
        <v>12153</v>
      </c>
      <c r="AQ39" s="28">
        <v>9791</v>
      </c>
      <c r="AR39" s="52">
        <v>21944</v>
      </c>
      <c r="AS39" s="71">
        <v>52.43107985676691</v>
      </c>
      <c r="AT39" s="71">
        <v>48.15324841390842</v>
      </c>
      <c r="AU39" s="71">
        <v>50.432064717779</v>
      </c>
      <c r="AV39" s="28">
        <v>3254</v>
      </c>
      <c r="AW39" s="28">
        <v>2728</v>
      </c>
      <c r="AX39" s="52">
        <v>5982</v>
      </c>
      <c r="AY39" s="28">
        <v>2124</v>
      </c>
      <c r="AZ39" s="28">
        <v>1653</v>
      </c>
      <c r="BA39" s="52">
        <v>3777</v>
      </c>
      <c r="BB39" s="54"/>
      <c r="BC39" s="54"/>
      <c r="BD39" s="53">
        <v>0</v>
      </c>
      <c r="BE39" s="28">
        <v>2124</v>
      </c>
      <c r="BF39" s="28">
        <v>1653</v>
      </c>
      <c r="BG39" s="52">
        <v>3777</v>
      </c>
      <c r="BH39" s="71">
        <v>65.27350952673633</v>
      </c>
      <c r="BI39" s="71">
        <v>60.59384164222874</v>
      </c>
      <c r="BJ39" s="71">
        <v>63.13941825476429</v>
      </c>
      <c r="BK39" s="28">
        <v>1318</v>
      </c>
      <c r="BL39" s="28">
        <v>1142</v>
      </c>
      <c r="BM39" s="52">
        <v>2460</v>
      </c>
      <c r="BN39" s="28">
        <v>330</v>
      </c>
      <c r="BO39" s="28">
        <v>322</v>
      </c>
      <c r="BP39" s="52">
        <v>652</v>
      </c>
      <c r="BQ39" s="54"/>
      <c r="BR39" s="54"/>
      <c r="BS39" s="53">
        <v>0</v>
      </c>
      <c r="BT39" s="28">
        <v>330</v>
      </c>
      <c r="BU39" s="28">
        <v>322</v>
      </c>
      <c r="BV39" s="52">
        <v>652</v>
      </c>
      <c r="BW39" s="71">
        <v>25.03793626707132</v>
      </c>
      <c r="BX39" s="71">
        <v>28.19614711033275</v>
      </c>
      <c r="BY39" s="71">
        <v>26.504065040650403</v>
      </c>
      <c r="BZ39" s="52">
        <v>4572</v>
      </c>
      <c r="CA39" s="52">
        <v>3870</v>
      </c>
      <c r="CB39" s="52">
        <v>8442</v>
      </c>
      <c r="CC39" s="52">
        <v>2454</v>
      </c>
      <c r="CD39" s="52">
        <v>1975</v>
      </c>
      <c r="CE39" s="52">
        <v>4429</v>
      </c>
      <c r="CF39" s="53"/>
      <c r="CG39" s="53"/>
      <c r="CH39" s="53"/>
      <c r="CI39" s="28">
        <v>2454</v>
      </c>
      <c r="CJ39" s="28">
        <v>1975</v>
      </c>
      <c r="CK39" s="52">
        <v>4429</v>
      </c>
      <c r="CL39" s="71">
        <v>53.674540682414694</v>
      </c>
      <c r="CM39" s="71">
        <v>51.03359173126615</v>
      </c>
      <c r="CN39" s="71">
        <v>52.463871120587534</v>
      </c>
      <c r="CO39" s="28">
        <v>3923</v>
      </c>
      <c r="CP39" s="28">
        <v>3065</v>
      </c>
      <c r="CQ39" s="52">
        <v>6988</v>
      </c>
      <c r="CR39" s="28">
        <v>1659</v>
      </c>
      <c r="CS39" s="28">
        <v>1033</v>
      </c>
      <c r="CT39" s="52">
        <v>2692</v>
      </c>
      <c r="CU39" s="54"/>
      <c r="CV39" s="54"/>
      <c r="CW39" s="53">
        <v>0</v>
      </c>
      <c r="CX39" s="28">
        <v>1659</v>
      </c>
      <c r="CY39" s="28">
        <v>1033</v>
      </c>
      <c r="CZ39" s="52">
        <v>2692</v>
      </c>
      <c r="DA39" s="71">
        <v>42.289064491460614</v>
      </c>
      <c r="DB39" s="71">
        <v>33.70309951060359</v>
      </c>
      <c r="DC39" s="71">
        <v>38.523182598740696</v>
      </c>
      <c r="DD39" s="28">
        <v>3289</v>
      </c>
      <c r="DE39" s="28">
        <v>2772</v>
      </c>
      <c r="DF39" s="52">
        <v>6061</v>
      </c>
      <c r="DG39" s="28">
        <v>655</v>
      </c>
      <c r="DH39" s="28">
        <v>598</v>
      </c>
      <c r="DI39" s="52">
        <v>1253</v>
      </c>
      <c r="DJ39" s="54"/>
      <c r="DK39" s="54"/>
      <c r="DL39" s="53">
        <v>0</v>
      </c>
      <c r="DM39" s="28">
        <v>655</v>
      </c>
      <c r="DN39" s="28">
        <v>598</v>
      </c>
      <c r="DO39" s="52">
        <v>1253</v>
      </c>
      <c r="DP39" s="71">
        <v>19.914867740954698</v>
      </c>
      <c r="DQ39" s="71">
        <v>21.572871572871573</v>
      </c>
      <c r="DR39" s="71">
        <v>20.673156244844083</v>
      </c>
      <c r="DS39" s="52">
        <v>7212</v>
      </c>
      <c r="DT39" s="52">
        <v>5837</v>
      </c>
      <c r="DU39" s="52">
        <v>13049</v>
      </c>
      <c r="DV39" s="52">
        <v>2314</v>
      </c>
      <c r="DW39" s="52">
        <v>1631</v>
      </c>
      <c r="DX39" s="52">
        <v>3945</v>
      </c>
      <c r="DY39" s="53"/>
      <c r="DZ39" s="53"/>
      <c r="EA39" s="53"/>
      <c r="EB39" s="28">
        <v>2314</v>
      </c>
      <c r="EC39" s="28">
        <v>1631</v>
      </c>
      <c r="ED39" s="52">
        <v>3945</v>
      </c>
      <c r="EE39" s="71">
        <v>32.08541320022185</v>
      </c>
      <c r="EF39" s="71">
        <v>27.942436182970702</v>
      </c>
      <c r="EG39" s="71">
        <v>30.23220170127979</v>
      </c>
      <c r="EH39" s="52">
        <v>12153</v>
      </c>
      <c r="EI39" s="52">
        <v>9791</v>
      </c>
      <c r="EJ39" s="52">
        <v>21944</v>
      </c>
      <c r="EK39" s="53"/>
      <c r="EL39" s="53"/>
      <c r="EM39" s="53"/>
      <c r="EN39" s="52">
        <v>1243</v>
      </c>
      <c r="EO39" s="52">
        <v>798</v>
      </c>
      <c r="EP39" s="52">
        <v>2041</v>
      </c>
      <c r="EQ39" s="72"/>
      <c r="ER39" s="72"/>
      <c r="ES39" s="72"/>
      <c r="ET39" s="71">
        <v>10.22792726075866</v>
      </c>
      <c r="EU39" s="71">
        <v>8.150342150954959</v>
      </c>
      <c r="EV39" s="71">
        <v>9.300947867298579</v>
      </c>
      <c r="EW39" s="52">
        <v>2454</v>
      </c>
      <c r="EX39" s="52">
        <v>1975</v>
      </c>
      <c r="EY39" s="52">
        <v>4429</v>
      </c>
      <c r="EZ39" s="53"/>
      <c r="FA39" s="53"/>
      <c r="FB39" s="53">
        <v>0</v>
      </c>
      <c r="FC39" s="52">
        <v>171</v>
      </c>
      <c r="FD39" s="52">
        <v>115</v>
      </c>
      <c r="FE39" s="52">
        <v>286</v>
      </c>
      <c r="FF39" s="72"/>
      <c r="FG39" s="72"/>
      <c r="FH39" s="72"/>
      <c r="FI39" s="71">
        <v>6.968215158924206</v>
      </c>
      <c r="FJ39" s="71">
        <v>5.822784810126582</v>
      </c>
      <c r="FK39" s="71">
        <v>6.457439602619101</v>
      </c>
      <c r="FL39" s="52">
        <v>2314</v>
      </c>
      <c r="FM39" s="52">
        <v>1631</v>
      </c>
      <c r="FN39" s="52">
        <v>3945</v>
      </c>
      <c r="FO39" s="53"/>
      <c r="FP39" s="53"/>
      <c r="FQ39" s="53"/>
      <c r="FR39" s="52">
        <v>59</v>
      </c>
      <c r="FS39" s="52">
        <v>34</v>
      </c>
      <c r="FT39" s="52">
        <v>93</v>
      </c>
      <c r="FU39" s="72"/>
      <c r="FV39" s="72"/>
      <c r="FW39" s="72"/>
      <c r="FX39" s="71">
        <v>2.5496974935177183</v>
      </c>
      <c r="FY39" s="71">
        <v>2.0846106683016554</v>
      </c>
      <c r="FZ39" s="71">
        <v>2.3574144486692012</v>
      </c>
      <c r="GA39" s="4" t="s">
        <v>41</v>
      </c>
      <c r="GB39" s="4" t="s">
        <v>41</v>
      </c>
      <c r="GC39" s="4" t="s">
        <v>41</v>
      </c>
      <c r="GD39" s="4" t="s">
        <v>41</v>
      </c>
      <c r="GE39" s="4" t="s">
        <v>41</v>
      </c>
      <c r="GF39" s="4" t="s">
        <v>41</v>
      </c>
      <c r="GG39" s="4" t="s">
        <v>41</v>
      </c>
      <c r="GH39" s="4" t="s">
        <v>41</v>
      </c>
    </row>
    <row r="40" spans="1:190" ht="27">
      <c r="A40" s="3">
        <v>31</v>
      </c>
      <c r="B40" s="146" t="s">
        <v>42</v>
      </c>
      <c r="C40" s="28">
        <v>1748138</v>
      </c>
      <c r="D40" s="28">
        <v>1310893</v>
      </c>
      <c r="E40" s="70">
        <v>3059031</v>
      </c>
      <c r="F40" s="28">
        <v>1160384</v>
      </c>
      <c r="G40" s="28">
        <v>1022357</v>
      </c>
      <c r="H40" s="52">
        <v>2182741</v>
      </c>
      <c r="I40" s="50">
        <v>28286</v>
      </c>
      <c r="J40" s="50">
        <v>13066</v>
      </c>
      <c r="K40" s="51">
        <v>41352</v>
      </c>
      <c r="L40" s="28">
        <v>1188670</v>
      </c>
      <c r="M40" s="28">
        <v>1035423</v>
      </c>
      <c r="N40" s="28">
        <v>2224093</v>
      </c>
      <c r="O40" s="71">
        <v>67.99634811439371</v>
      </c>
      <c r="P40" s="71">
        <v>78.9860804810156</v>
      </c>
      <c r="Q40" s="71">
        <v>72.70580128151693</v>
      </c>
      <c r="R40" s="28">
        <v>174511</v>
      </c>
      <c r="S40" s="28">
        <v>72031</v>
      </c>
      <c r="T40" s="52">
        <v>246542</v>
      </c>
      <c r="U40" s="28">
        <v>106991</v>
      </c>
      <c r="V40" s="28">
        <v>50245</v>
      </c>
      <c r="W40" s="52">
        <v>157236</v>
      </c>
      <c r="X40" s="50">
        <v>3376</v>
      </c>
      <c r="Y40" s="50">
        <v>996</v>
      </c>
      <c r="Z40" s="52">
        <v>4372</v>
      </c>
      <c r="AA40" s="28">
        <v>110367</v>
      </c>
      <c r="AB40" s="28">
        <v>51241</v>
      </c>
      <c r="AC40" s="28">
        <v>161608</v>
      </c>
      <c r="AD40" s="71">
        <v>63.243577768736635</v>
      </c>
      <c r="AE40" s="71">
        <v>71.1374269411781</v>
      </c>
      <c r="AF40" s="71">
        <v>65.54988602347673</v>
      </c>
      <c r="AG40" s="52">
        <v>1922649</v>
      </c>
      <c r="AH40" s="52">
        <v>1382924</v>
      </c>
      <c r="AI40" s="52">
        <v>3305573</v>
      </c>
      <c r="AJ40" s="52">
        <v>1267375</v>
      </c>
      <c r="AK40" s="52">
        <v>1072602</v>
      </c>
      <c r="AL40" s="52">
        <v>2339977</v>
      </c>
      <c r="AM40" s="52">
        <v>31662</v>
      </c>
      <c r="AN40" s="52">
        <v>14062</v>
      </c>
      <c r="AO40" s="52">
        <v>45724</v>
      </c>
      <c r="AP40" s="28">
        <v>1299037</v>
      </c>
      <c r="AQ40" s="28">
        <v>1086664</v>
      </c>
      <c r="AR40" s="52">
        <v>2385701</v>
      </c>
      <c r="AS40" s="71">
        <v>67.56495855457757</v>
      </c>
      <c r="AT40" s="71">
        <v>78.57727539618952</v>
      </c>
      <c r="AU40" s="71">
        <v>72.17208635235102</v>
      </c>
      <c r="AV40" s="28">
        <v>330282</v>
      </c>
      <c r="AW40" s="28">
        <v>249162</v>
      </c>
      <c r="AX40" s="52">
        <v>579444</v>
      </c>
      <c r="AY40" s="28">
        <v>205110</v>
      </c>
      <c r="AZ40" s="28">
        <v>180326</v>
      </c>
      <c r="BA40" s="52">
        <v>385436</v>
      </c>
      <c r="BB40" s="50">
        <v>5635</v>
      </c>
      <c r="BC40" s="50">
        <v>3034</v>
      </c>
      <c r="BD40" s="52">
        <v>8669</v>
      </c>
      <c r="BE40" s="28">
        <v>210745</v>
      </c>
      <c r="BF40" s="28">
        <v>183360</v>
      </c>
      <c r="BG40" s="52">
        <v>394105</v>
      </c>
      <c r="BH40" s="71">
        <v>63.807594722085966</v>
      </c>
      <c r="BI40" s="71">
        <v>73.59067594577023</v>
      </c>
      <c r="BJ40" s="71">
        <v>68.01433788252187</v>
      </c>
      <c r="BK40" s="28">
        <v>36835</v>
      </c>
      <c r="BL40" s="28">
        <v>15925</v>
      </c>
      <c r="BM40" s="52">
        <v>52760</v>
      </c>
      <c r="BN40" s="28">
        <v>22098</v>
      </c>
      <c r="BO40" s="28">
        <v>10779</v>
      </c>
      <c r="BP40" s="52">
        <v>32877</v>
      </c>
      <c r="BQ40" s="50">
        <v>947</v>
      </c>
      <c r="BR40" s="50">
        <v>299</v>
      </c>
      <c r="BS40" s="52">
        <v>1246</v>
      </c>
      <c r="BT40" s="28">
        <v>23045</v>
      </c>
      <c r="BU40" s="28">
        <v>11078</v>
      </c>
      <c r="BV40" s="52">
        <v>34123</v>
      </c>
      <c r="BW40" s="71">
        <v>62.56277996470748</v>
      </c>
      <c r="BX40" s="71">
        <v>69.56357927786499</v>
      </c>
      <c r="BY40" s="71">
        <v>64.67589082638362</v>
      </c>
      <c r="BZ40" s="52">
        <v>367117</v>
      </c>
      <c r="CA40" s="52">
        <v>265087</v>
      </c>
      <c r="CB40" s="52">
        <v>632204</v>
      </c>
      <c r="CC40" s="52">
        <v>227208</v>
      </c>
      <c r="CD40" s="52">
        <v>191105</v>
      </c>
      <c r="CE40" s="52">
        <v>418313</v>
      </c>
      <c r="CF40" s="52">
        <v>6582</v>
      </c>
      <c r="CG40" s="52">
        <v>3333</v>
      </c>
      <c r="CH40" s="52">
        <v>9915</v>
      </c>
      <c r="CI40" s="28">
        <v>233790</v>
      </c>
      <c r="CJ40" s="28">
        <v>194438</v>
      </c>
      <c r="CK40" s="52">
        <v>428228</v>
      </c>
      <c r="CL40" s="71">
        <v>63.682695162577595</v>
      </c>
      <c r="CM40" s="71">
        <v>73.34874965577339</v>
      </c>
      <c r="CN40" s="71">
        <v>67.73573087168066</v>
      </c>
      <c r="CO40" s="28">
        <v>9800</v>
      </c>
      <c r="CP40" s="28">
        <v>6550</v>
      </c>
      <c r="CQ40" s="52">
        <v>16350</v>
      </c>
      <c r="CR40" s="28">
        <v>6340</v>
      </c>
      <c r="CS40" s="28">
        <v>4767</v>
      </c>
      <c r="CT40" s="52">
        <v>11107</v>
      </c>
      <c r="CU40" s="50">
        <v>83</v>
      </c>
      <c r="CV40" s="50">
        <v>40</v>
      </c>
      <c r="CW40" s="52">
        <v>123</v>
      </c>
      <c r="CX40" s="28">
        <v>6423</v>
      </c>
      <c r="CY40" s="28">
        <v>4807</v>
      </c>
      <c r="CZ40" s="52">
        <v>11230</v>
      </c>
      <c r="DA40" s="71">
        <v>65.54081632653062</v>
      </c>
      <c r="DB40" s="71">
        <v>73.38931297709924</v>
      </c>
      <c r="DC40" s="71">
        <v>68.68501529051989</v>
      </c>
      <c r="DD40" s="28">
        <v>842</v>
      </c>
      <c r="DE40" s="28">
        <v>327</v>
      </c>
      <c r="DF40" s="52">
        <v>1169</v>
      </c>
      <c r="DG40" s="28">
        <v>543</v>
      </c>
      <c r="DH40" s="28">
        <v>220</v>
      </c>
      <c r="DI40" s="52">
        <v>763</v>
      </c>
      <c r="DJ40" s="50">
        <v>10</v>
      </c>
      <c r="DK40" s="50">
        <v>4</v>
      </c>
      <c r="DL40" s="50">
        <v>14</v>
      </c>
      <c r="DM40" s="28">
        <v>553</v>
      </c>
      <c r="DN40" s="28">
        <v>224</v>
      </c>
      <c r="DO40" s="52">
        <v>777</v>
      </c>
      <c r="DP40" s="71">
        <v>65.67695961995248</v>
      </c>
      <c r="DQ40" s="71">
        <v>68.50152905198776</v>
      </c>
      <c r="DR40" s="71">
        <v>66.46706586826348</v>
      </c>
      <c r="DS40" s="52">
        <v>10642</v>
      </c>
      <c r="DT40" s="52">
        <v>6877</v>
      </c>
      <c r="DU40" s="52">
        <v>17519</v>
      </c>
      <c r="DV40" s="52">
        <v>6883</v>
      </c>
      <c r="DW40" s="52">
        <v>4987</v>
      </c>
      <c r="DX40" s="52">
        <v>11870</v>
      </c>
      <c r="DY40" s="52">
        <v>93</v>
      </c>
      <c r="DZ40" s="52">
        <v>44</v>
      </c>
      <c r="EA40" s="52">
        <v>137</v>
      </c>
      <c r="EB40" s="28">
        <v>6976</v>
      </c>
      <c r="EC40" s="28">
        <v>5031</v>
      </c>
      <c r="ED40" s="52">
        <v>12007</v>
      </c>
      <c r="EE40" s="71">
        <v>65.55158804735952</v>
      </c>
      <c r="EF40" s="71">
        <v>73.15689981096408</v>
      </c>
      <c r="EG40" s="71">
        <v>68.53701695302243</v>
      </c>
      <c r="EH40" s="52">
        <v>1299037</v>
      </c>
      <c r="EI40" s="52">
        <v>1086664</v>
      </c>
      <c r="EJ40" s="52">
        <v>2385701</v>
      </c>
      <c r="EK40" s="53"/>
      <c r="EL40" s="53"/>
      <c r="EM40" s="53"/>
      <c r="EN40" s="53"/>
      <c r="EO40" s="53"/>
      <c r="EP40" s="53"/>
      <c r="EQ40" s="72"/>
      <c r="ER40" s="72"/>
      <c r="ES40" s="72">
        <v>0</v>
      </c>
      <c r="ET40" s="72"/>
      <c r="EU40" s="72"/>
      <c r="EV40" s="72">
        <v>0</v>
      </c>
      <c r="EW40" s="52">
        <v>233790</v>
      </c>
      <c r="EX40" s="52">
        <v>194438</v>
      </c>
      <c r="EY40" s="52">
        <v>428228</v>
      </c>
      <c r="EZ40" s="53"/>
      <c r="FA40" s="53"/>
      <c r="FB40" s="53">
        <v>0</v>
      </c>
      <c r="FC40" s="53"/>
      <c r="FD40" s="53"/>
      <c r="FE40" s="53"/>
      <c r="FF40" s="72"/>
      <c r="FG40" s="72"/>
      <c r="FH40" s="72">
        <v>0</v>
      </c>
      <c r="FI40" s="72"/>
      <c r="FJ40" s="72"/>
      <c r="FK40" s="72">
        <v>0</v>
      </c>
      <c r="FL40" s="52">
        <v>6976</v>
      </c>
      <c r="FM40" s="52">
        <v>5031</v>
      </c>
      <c r="FN40" s="52">
        <v>12007</v>
      </c>
      <c r="FO40" s="53"/>
      <c r="FP40" s="53"/>
      <c r="FQ40" s="53"/>
      <c r="FR40" s="53"/>
      <c r="FS40" s="53"/>
      <c r="FT40" s="53"/>
      <c r="FU40" s="72"/>
      <c r="FV40" s="72"/>
      <c r="FW40" s="72">
        <v>0</v>
      </c>
      <c r="FX40" s="72"/>
      <c r="FY40" s="72"/>
      <c r="FZ40" s="72">
        <v>0</v>
      </c>
      <c r="GA40" s="4" t="s">
        <v>41</v>
      </c>
      <c r="GB40" s="4" t="s">
        <v>41</v>
      </c>
      <c r="GC40" s="4" t="s">
        <v>41</v>
      </c>
      <c r="GD40" s="4" t="s">
        <v>41</v>
      </c>
      <c r="GE40" s="4" t="s">
        <v>41</v>
      </c>
      <c r="GF40" s="4" t="s">
        <v>41</v>
      </c>
      <c r="GG40" s="4" t="s">
        <v>41</v>
      </c>
      <c r="GH40" s="4" t="s">
        <v>41</v>
      </c>
    </row>
    <row r="41" spans="1:190" ht="28.5" customHeight="1">
      <c r="A41" s="3">
        <v>32</v>
      </c>
      <c r="B41" s="146" t="s">
        <v>77</v>
      </c>
      <c r="C41" s="28">
        <v>84169</v>
      </c>
      <c r="D41" s="28">
        <v>74617</v>
      </c>
      <c r="E41" s="70">
        <v>158786</v>
      </c>
      <c r="F41" s="28">
        <v>55416</v>
      </c>
      <c r="G41" s="28">
        <v>57390</v>
      </c>
      <c r="H41" s="52">
        <v>112806</v>
      </c>
      <c r="I41" s="54"/>
      <c r="J41" s="54"/>
      <c r="K41" s="53">
        <v>0</v>
      </c>
      <c r="L41" s="28">
        <v>55416</v>
      </c>
      <c r="M41" s="28">
        <v>57390</v>
      </c>
      <c r="N41" s="28">
        <v>112806</v>
      </c>
      <c r="O41" s="71">
        <v>65.83896684052323</v>
      </c>
      <c r="P41" s="71">
        <v>76.91276786791214</v>
      </c>
      <c r="Q41" s="71">
        <v>71.0427871474815</v>
      </c>
      <c r="R41" s="28">
        <v>10782</v>
      </c>
      <c r="S41" s="28">
        <v>5408</v>
      </c>
      <c r="T41" s="52">
        <v>16190</v>
      </c>
      <c r="U41" s="28">
        <v>3982</v>
      </c>
      <c r="V41" s="28">
        <v>2455</v>
      </c>
      <c r="W41" s="52">
        <v>6437</v>
      </c>
      <c r="X41" s="54"/>
      <c r="Y41" s="54"/>
      <c r="Z41" s="53"/>
      <c r="AA41" s="28">
        <v>3982</v>
      </c>
      <c r="AB41" s="28">
        <v>2455</v>
      </c>
      <c r="AC41" s="52">
        <v>6437</v>
      </c>
      <c r="AD41" s="71">
        <v>36.931923576330924</v>
      </c>
      <c r="AE41" s="71">
        <v>45.3957100591716</v>
      </c>
      <c r="AF41" s="71">
        <v>39.75911056207536</v>
      </c>
      <c r="AG41" s="52">
        <v>94951</v>
      </c>
      <c r="AH41" s="52">
        <v>80025</v>
      </c>
      <c r="AI41" s="52">
        <v>174976</v>
      </c>
      <c r="AJ41" s="52">
        <v>59398</v>
      </c>
      <c r="AK41" s="52">
        <v>59845</v>
      </c>
      <c r="AL41" s="52">
        <v>119243</v>
      </c>
      <c r="AM41" s="53"/>
      <c r="AN41" s="53"/>
      <c r="AO41" s="53"/>
      <c r="AP41" s="28">
        <v>59398</v>
      </c>
      <c r="AQ41" s="28">
        <v>59845</v>
      </c>
      <c r="AR41" s="52">
        <v>119243</v>
      </c>
      <c r="AS41" s="71">
        <v>62.55647649840444</v>
      </c>
      <c r="AT41" s="71">
        <v>74.78288034989066</v>
      </c>
      <c r="AU41" s="71">
        <v>68.1482031821507</v>
      </c>
      <c r="AV41" s="50">
        <v>18790</v>
      </c>
      <c r="AW41" s="50">
        <v>15279</v>
      </c>
      <c r="AX41" s="52">
        <v>34069</v>
      </c>
      <c r="AY41" s="50">
        <v>10810</v>
      </c>
      <c r="AZ41" s="50">
        <v>10585</v>
      </c>
      <c r="BA41" s="52">
        <v>21395</v>
      </c>
      <c r="BB41" s="54"/>
      <c r="BC41" s="54"/>
      <c r="BD41" s="53">
        <v>0</v>
      </c>
      <c r="BE41" s="28">
        <v>10810</v>
      </c>
      <c r="BF41" s="28">
        <v>10585</v>
      </c>
      <c r="BG41" s="52">
        <v>21395</v>
      </c>
      <c r="BH41" s="71">
        <v>57.53060138371474</v>
      </c>
      <c r="BI41" s="71">
        <v>69.27809411610707</v>
      </c>
      <c r="BJ41" s="71">
        <v>62.799025507059206</v>
      </c>
      <c r="BK41" s="28">
        <v>3398</v>
      </c>
      <c r="BL41" s="28">
        <v>1385</v>
      </c>
      <c r="BM41" s="52">
        <v>4783</v>
      </c>
      <c r="BN41" s="28">
        <v>1172</v>
      </c>
      <c r="BO41" s="28">
        <v>564</v>
      </c>
      <c r="BP41" s="52">
        <v>1736</v>
      </c>
      <c r="BQ41" s="54"/>
      <c r="BR41" s="54"/>
      <c r="BS41" s="53">
        <v>0</v>
      </c>
      <c r="BT41" s="28">
        <v>1172</v>
      </c>
      <c r="BU41" s="28">
        <v>564</v>
      </c>
      <c r="BV41" s="52">
        <v>1736</v>
      </c>
      <c r="BW41" s="71">
        <v>34.490876986462624</v>
      </c>
      <c r="BX41" s="71">
        <v>40.72202166064982</v>
      </c>
      <c r="BY41" s="71">
        <v>36.2952122099101</v>
      </c>
      <c r="BZ41" s="52">
        <v>22188</v>
      </c>
      <c r="CA41" s="52">
        <v>16664</v>
      </c>
      <c r="CB41" s="52">
        <v>38852</v>
      </c>
      <c r="CC41" s="52">
        <v>11982</v>
      </c>
      <c r="CD41" s="52">
        <v>11149</v>
      </c>
      <c r="CE41" s="52">
        <v>23131</v>
      </c>
      <c r="CF41" s="53"/>
      <c r="CG41" s="53"/>
      <c r="CH41" s="53"/>
      <c r="CI41" s="28">
        <v>11982</v>
      </c>
      <c r="CJ41" s="28">
        <v>11149</v>
      </c>
      <c r="CK41" s="52">
        <v>23131</v>
      </c>
      <c r="CL41" s="71">
        <v>54.00216333153056</v>
      </c>
      <c r="CM41" s="71">
        <v>66.90470475276045</v>
      </c>
      <c r="CN41" s="71">
        <v>59.5361886131988</v>
      </c>
      <c r="CO41" s="28">
        <v>2998</v>
      </c>
      <c r="CP41" s="28">
        <v>2958</v>
      </c>
      <c r="CQ41" s="52">
        <v>5956</v>
      </c>
      <c r="CR41" s="28">
        <v>2027</v>
      </c>
      <c r="CS41" s="28">
        <v>2137</v>
      </c>
      <c r="CT41" s="52">
        <v>4164</v>
      </c>
      <c r="CU41" s="54"/>
      <c r="CV41" s="54"/>
      <c r="CW41" s="53">
        <v>0</v>
      </c>
      <c r="CX41" s="28">
        <v>2027</v>
      </c>
      <c r="CY41" s="28">
        <v>2137</v>
      </c>
      <c r="CZ41" s="52">
        <v>4164</v>
      </c>
      <c r="DA41" s="71">
        <v>67.61174116077385</v>
      </c>
      <c r="DB41" s="71">
        <v>72.2447599729547</v>
      </c>
      <c r="DC41" s="71">
        <v>69.91269308260577</v>
      </c>
      <c r="DD41" s="28">
        <v>457</v>
      </c>
      <c r="DE41" s="28">
        <v>302</v>
      </c>
      <c r="DF41" s="52">
        <v>759</v>
      </c>
      <c r="DG41" s="28">
        <v>143</v>
      </c>
      <c r="DH41" s="28">
        <v>102</v>
      </c>
      <c r="DI41" s="52">
        <v>245</v>
      </c>
      <c r="DJ41" s="54"/>
      <c r="DK41" s="54"/>
      <c r="DL41" s="53">
        <v>0</v>
      </c>
      <c r="DM41" s="28">
        <v>143</v>
      </c>
      <c r="DN41" s="28">
        <v>102</v>
      </c>
      <c r="DO41" s="52">
        <v>245</v>
      </c>
      <c r="DP41" s="71">
        <v>31.291028446389497</v>
      </c>
      <c r="DQ41" s="71">
        <v>33.77483443708609</v>
      </c>
      <c r="DR41" s="71">
        <v>32.27931488801054</v>
      </c>
      <c r="DS41" s="52">
        <v>3455</v>
      </c>
      <c r="DT41" s="52">
        <v>3260</v>
      </c>
      <c r="DU41" s="52">
        <v>6715</v>
      </c>
      <c r="DV41" s="52">
        <v>2170</v>
      </c>
      <c r="DW41" s="52">
        <v>2239</v>
      </c>
      <c r="DX41" s="52">
        <v>4409</v>
      </c>
      <c r="DY41" s="53"/>
      <c r="DZ41" s="53"/>
      <c r="EA41" s="53"/>
      <c r="EB41" s="28">
        <v>2170</v>
      </c>
      <c r="EC41" s="28">
        <v>2239</v>
      </c>
      <c r="ED41" s="52">
        <v>4409</v>
      </c>
      <c r="EE41" s="71">
        <v>62.80752532561505</v>
      </c>
      <c r="EF41" s="71">
        <v>68.68098159509202</v>
      </c>
      <c r="EG41" s="71">
        <v>65.6589724497394</v>
      </c>
      <c r="EH41" s="52">
        <v>59398</v>
      </c>
      <c r="EI41" s="52">
        <v>59845</v>
      </c>
      <c r="EJ41" s="52">
        <v>119243</v>
      </c>
      <c r="EK41" s="52">
        <v>1469</v>
      </c>
      <c r="EL41" s="52">
        <v>1024</v>
      </c>
      <c r="EM41" s="52">
        <v>2493</v>
      </c>
      <c r="EN41" s="52">
        <v>8327</v>
      </c>
      <c r="EO41" s="52">
        <v>10706</v>
      </c>
      <c r="EP41" s="52">
        <v>19033</v>
      </c>
      <c r="EQ41" s="71">
        <v>2.47314724401495</v>
      </c>
      <c r="ER41" s="71">
        <v>1.7110869746846018</v>
      </c>
      <c r="ES41" s="71">
        <v>2.0906887616044547</v>
      </c>
      <c r="ET41" s="71">
        <v>14.018990538401965</v>
      </c>
      <c r="EU41" s="71">
        <v>17.889547998997408</v>
      </c>
      <c r="EV41" s="71">
        <v>15.96152394689835</v>
      </c>
      <c r="EW41" s="52">
        <v>11982</v>
      </c>
      <c r="EX41" s="52">
        <v>11149</v>
      </c>
      <c r="EY41" s="52">
        <v>23131</v>
      </c>
      <c r="EZ41" s="52">
        <v>101</v>
      </c>
      <c r="FA41" s="52">
        <v>71</v>
      </c>
      <c r="FB41" s="52">
        <v>172</v>
      </c>
      <c r="FC41" s="52">
        <v>1026</v>
      </c>
      <c r="FD41" s="52">
        <v>1237</v>
      </c>
      <c r="FE41" s="52">
        <v>2263</v>
      </c>
      <c r="FF41" s="71">
        <v>0.8429310632615591</v>
      </c>
      <c r="FG41" s="71">
        <v>0.6368284151044937</v>
      </c>
      <c r="FH41" s="71">
        <v>0.743590852103238</v>
      </c>
      <c r="FI41" s="71">
        <v>8.5628442663996</v>
      </c>
      <c r="FJ41" s="71">
        <v>11.095165485693785</v>
      </c>
      <c r="FK41" s="71">
        <v>9.78340754831179</v>
      </c>
      <c r="FL41" s="52">
        <v>2170</v>
      </c>
      <c r="FM41" s="52">
        <v>2239</v>
      </c>
      <c r="FN41" s="52">
        <v>4409</v>
      </c>
      <c r="FO41" s="52">
        <v>39</v>
      </c>
      <c r="FP41" s="52">
        <v>29</v>
      </c>
      <c r="FQ41" s="52">
        <v>68</v>
      </c>
      <c r="FR41" s="52">
        <v>302</v>
      </c>
      <c r="FS41" s="52">
        <v>321</v>
      </c>
      <c r="FT41" s="52">
        <v>623</v>
      </c>
      <c r="FU41" s="71">
        <v>1.7972350230414746</v>
      </c>
      <c r="FV41" s="71">
        <v>1.2952210808396605</v>
      </c>
      <c r="FW41" s="71">
        <v>1.5422998412338398</v>
      </c>
      <c r="FX41" s="71">
        <v>13.91705069124424</v>
      </c>
      <c r="FY41" s="71">
        <v>14.336757481018312</v>
      </c>
      <c r="FZ41" s="71">
        <v>14.13018825130415</v>
      </c>
      <c r="GA41" s="4" t="s">
        <v>41</v>
      </c>
      <c r="GB41" s="4" t="s">
        <v>41</v>
      </c>
      <c r="GC41" s="4" t="s">
        <v>41</v>
      </c>
      <c r="GD41" s="4" t="s">
        <v>41</v>
      </c>
      <c r="GE41" s="4" t="s">
        <v>41</v>
      </c>
      <c r="GF41" s="4" t="s">
        <v>41</v>
      </c>
      <c r="GG41" s="4" t="s">
        <v>41</v>
      </c>
      <c r="GH41" s="4" t="s">
        <v>41</v>
      </c>
    </row>
    <row r="42" spans="1:190" ht="28.5">
      <c r="A42" s="3">
        <v>33</v>
      </c>
      <c r="B42" s="146" t="s">
        <v>78</v>
      </c>
      <c r="C42" s="28">
        <v>465143</v>
      </c>
      <c r="D42" s="28">
        <v>489024</v>
      </c>
      <c r="E42" s="70">
        <v>954167</v>
      </c>
      <c r="F42" s="28">
        <v>386056</v>
      </c>
      <c r="G42" s="28">
        <v>361819</v>
      </c>
      <c r="H42" s="52">
        <v>747875</v>
      </c>
      <c r="I42" s="50">
        <v>17539</v>
      </c>
      <c r="J42" s="50">
        <v>19088</v>
      </c>
      <c r="K42" s="52">
        <v>36627</v>
      </c>
      <c r="L42" s="28">
        <v>403595</v>
      </c>
      <c r="M42" s="28">
        <v>380907</v>
      </c>
      <c r="N42" s="28">
        <v>784502</v>
      </c>
      <c r="O42" s="71">
        <v>86.76794018183655</v>
      </c>
      <c r="P42" s="71">
        <v>77.8912691401649</v>
      </c>
      <c r="Q42" s="71">
        <v>82.21852149571302</v>
      </c>
      <c r="R42" s="55"/>
      <c r="S42" s="55"/>
      <c r="T42" s="53">
        <v>0</v>
      </c>
      <c r="U42" s="55"/>
      <c r="V42" s="55"/>
      <c r="W42" s="53"/>
      <c r="X42" s="54"/>
      <c r="Y42" s="54"/>
      <c r="Z42" s="53"/>
      <c r="AA42" s="55"/>
      <c r="AB42" s="55"/>
      <c r="AC42" s="53"/>
      <c r="AD42" s="72" t="s">
        <v>49</v>
      </c>
      <c r="AE42" s="72" t="s">
        <v>49</v>
      </c>
      <c r="AF42" s="72" t="s">
        <v>49</v>
      </c>
      <c r="AG42" s="52">
        <v>465143</v>
      </c>
      <c r="AH42" s="52">
        <v>489024</v>
      </c>
      <c r="AI42" s="52">
        <v>954167</v>
      </c>
      <c r="AJ42" s="52">
        <v>386056</v>
      </c>
      <c r="AK42" s="52">
        <v>361819</v>
      </c>
      <c r="AL42" s="52">
        <v>747875</v>
      </c>
      <c r="AM42" s="52">
        <v>17539</v>
      </c>
      <c r="AN42" s="52">
        <v>19088</v>
      </c>
      <c r="AO42" s="52">
        <v>36627</v>
      </c>
      <c r="AP42" s="28">
        <v>403595</v>
      </c>
      <c r="AQ42" s="28">
        <v>380907</v>
      </c>
      <c r="AR42" s="52">
        <v>784502</v>
      </c>
      <c r="AS42" s="71">
        <v>86.76794018183655</v>
      </c>
      <c r="AT42" s="71">
        <v>77.8912691401649</v>
      </c>
      <c r="AU42" s="71">
        <v>82.21852149571302</v>
      </c>
      <c r="AV42" s="64">
        <v>132972</v>
      </c>
      <c r="AW42" s="28">
        <v>129916</v>
      </c>
      <c r="AX42" s="52">
        <v>262888</v>
      </c>
      <c r="AY42" s="62">
        <v>106224</v>
      </c>
      <c r="AZ42" s="28">
        <v>90875</v>
      </c>
      <c r="BA42" s="52">
        <v>197099</v>
      </c>
      <c r="BB42" s="54"/>
      <c r="BC42" s="54"/>
      <c r="BD42" s="53">
        <v>0</v>
      </c>
      <c r="BE42" s="28">
        <v>106224</v>
      </c>
      <c r="BF42" s="28">
        <v>90875</v>
      </c>
      <c r="BG42" s="52">
        <v>197099</v>
      </c>
      <c r="BH42" s="71">
        <v>79.88448695966068</v>
      </c>
      <c r="BI42" s="71">
        <v>69.94904399766003</v>
      </c>
      <c r="BJ42" s="71">
        <v>74.97451386141627</v>
      </c>
      <c r="BK42" s="55"/>
      <c r="BL42" s="55"/>
      <c r="BM42" s="53">
        <v>0</v>
      </c>
      <c r="BN42" s="55"/>
      <c r="BO42" s="55"/>
      <c r="BP42" s="53">
        <v>0</v>
      </c>
      <c r="BQ42" s="54"/>
      <c r="BR42" s="54"/>
      <c r="BS42" s="53">
        <v>0</v>
      </c>
      <c r="BT42" s="55"/>
      <c r="BU42" s="55"/>
      <c r="BV42" s="53">
        <v>0</v>
      </c>
      <c r="BW42" s="72" t="s">
        <v>49</v>
      </c>
      <c r="BX42" s="72" t="s">
        <v>49</v>
      </c>
      <c r="BY42" s="72" t="s">
        <v>49</v>
      </c>
      <c r="BZ42" s="52">
        <v>132972</v>
      </c>
      <c r="CA42" s="52">
        <v>129916</v>
      </c>
      <c r="CB42" s="52">
        <v>262888</v>
      </c>
      <c r="CC42" s="52">
        <v>106224</v>
      </c>
      <c r="CD42" s="52">
        <v>90875</v>
      </c>
      <c r="CE42" s="52">
        <v>197099</v>
      </c>
      <c r="CF42" s="53"/>
      <c r="CG42" s="53"/>
      <c r="CH42" s="53"/>
      <c r="CI42" s="28">
        <v>106224</v>
      </c>
      <c r="CJ42" s="28">
        <v>90875</v>
      </c>
      <c r="CK42" s="52">
        <v>197099</v>
      </c>
      <c r="CL42" s="71">
        <v>79.88448695966068</v>
      </c>
      <c r="CM42" s="71">
        <v>69.94904399766003</v>
      </c>
      <c r="CN42" s="71">
        <v>74.97451386141627</v>
      </c>
      <c r="CO42" s="28">
        <v>30396</v>
      </c>
      <c r="CP42" s="28">
        <v>27638</v>
      </c>
      <c r="CQ42" s="52">
        <v>58034</v>
      </c>
      <c r="CR42" s="62">
        <v>20340</v>
      </c>
      <c r="CS42" s="28">
        <v>15204</v>
      </c>
      <c r="CT42" s="52">
        <v>35544</v>
      </c>
      <c r="CU42" s="54"/>
      <c r="CV42" s="54"/>
      <c r="CW42" s="53">
        <v>0</v>
      </c>
      <c r="CX42" s="28">
        <v>20340</v>
      </c>
      <c r="CY42" s="28">
        <v>15204</v>
      </c>
      <c r="CZ42" s="52">
        <v>35544</v>
      </c>
      <c r="DA42" s="71">
        <v>66.91669956573233</v>
      </c>
      <c r="DB42" s="71">
        <v>55.01121644113177</v>
      </c>
      <c r="DC42" s="71">
        <v>61.246855291725545</v>
      </c>
      <c r="DD42" s="55"/>
      <c r="DE42" s="55"/>
      <c r="DF42" s="53">
        <v>0</v>
      </c>
      <c r="DG42" s="55"/>
      <c r="DH42" s="55"/>
      <c r="DI42" s="53">
        <v>0</v>
      </c>
      <c r="DJ42" s="54"/>
      <c r="DK42" s="54"/>
      <c r="DL42" s="53">
        <v>0</v>
      </c>
      <c r="DM42" s="55">
        <v>0</v>
      </c>
      <c r="DN42" s="55">
        <v>0</v>
      </c>
      <c r="DO42" s="53">
        <v>0</v>
      </c>
      <c r="DP42" s="72" t="s">
        <v>49</v>
      </c>
      <c r="DQ42" s="72" t="s">
        <v>49</v>
      </c>
      <c r="DR42" s="72" t="s">
        <v>49</v>
      </c>
      <c r="DS42" s="52">
        <v>30396</v>
      </c>
      <c r="DT42" s="52">
        <v>27638</v>
      </c>
      <c r="DU42" s="52">
        <v>58034</v>
      </c>
      <c r="DV42" s="52">
        <v>20340</v>
      </c>
      <c r="DW42" s="52">
        <v>15204</v>
      </c>
      <c r="DX42" s="52">
        <v>35544</v>
      </c>
      <c r="DY42" s="53"/>
      <c r="DZ42" s="53"/>
      <c r="EA42" s="53"/>
      <c r="EB42" s="28">
        <v>20340</v>
      </c>
      <c r="EC42" s="28">
        <v>15204</v>
      </c>
      <c r="ED42" s="52">
        <v>35544</v>
      </c>
      <c r="EE42" s="71">
        <v>66.91669956573233</v>
      </c>
      <c r="EF42" s="71">
        <v>55.01121644113177</v>
      </c>
      <c r="EG42" s="71">
        <v>61.246855291725545</v>
      </c>
      <c r="EH42" s="52">
        <v>403595</v>
      </c>
      <c r="EI42" s="52">
        <v>380907</v>
      </c>
      <c r="EJ42" s="52">
        <v>784502</v>
      </c>
      <c r="EK42" s="53"/>
      <c r="EL42" s="53"/>
      <c r="EM42" s="53"/>
      <c r="EN42" s="53"/>
      <c r="EO42" s="53"/>
      <c r="EP42" s="53"/>
      <c r="EQ42" s="72"/>
      <c r="ER42" s="72"/>
      <c r="ES42" s="72"/>
      <c r="ET42" s="72"/>
      <c r="EU42" s="72"/>
      <c r="EV42" s="72"/>
      <c r="EW42" s="52">
        <v>106224</v>
      </c>
      <c r="EX42" s="52">
        <v>90875</v>
      </c>
      <c r="EY42" s="52">
        <v>197099</v>
      </c>
      <c r="EZ42" s="53"/>
      <c r="FA42" s="53"/>
      <c r="FB42" s="53">
        <v>0</v>
      </c>
      <c r="FC42" s="53"/>
      <c r="FD42" s="53"/>
      <c r="FE42" s="53"/>
      <c r="FF42" s="72"/>
      <c r="FG42" s="72"/>
      <c r="FH42" s="72"/>
      <c r="FI42" s="72"/>
      <c r="FJ42" s="72"/>
      <c r="FK42" s="72"/>
      <c r="FL42" s="52">
        <v>20340</v>
      </c>
      <c r="FM42" s="52">
        <v>15204</v>
      </c>
      <c r="FN42" s="52">
        <v>35544</v>
      </c>
      <c r="FO42" s="53"/>
      <c r="FP42" s="53"/>
      <c r="FQ42" s="53"/>
      <c r="FR42" s="53"/>
      <c r="FS42" s="53"/>
      <c r="FT42" s="53"/>
      <c r="FU42" s="72"/>
      <c r="FV42" s="72"/>
      <c r="FW42" s="72"/>
      <c r="FX42" s="72"/>
      <c r="FY42" s="72"/>
      <c r="FZ42" s="72"/>
      <c r="GA42" s="4" t="s">
        <v>41</v>
      </c>
      <c r="GB42" s="4" t="s">
        <v>41</v>
      </c>
      <c r="GC42" s="4" t="s">
        <v>41</v>
      </c>
      <c r="GD42" s="4" t="s">
        <v>41</v>
      </c>
      <c r="GE42" s="4" t="s">
        <v>41</v>
      </c>
      <c r="GF42" s="4" t="s">
        <v>41</v>
      </c>
      <c r="GG42" s="4" t="s">
        <v>41</v>
      </c>
      <c r="GH42" s="4" t="s">
        <v>41</v>
      </c>
    </row>
    <row r="43" spans="1:256" ht="29.25" customHeight="1">
      <c r="A43" s="48">
        <v>34</v>
      </c>
      <c r="B43" s="147" t="s">
        <v>79</v>
      </c>
      <c r="C43" s="68">
        <v>16678</v>
      </c>
      <c r="D43" s="68">
        <v>28709</v>
      </c>
      <c r="E43" s="79">
        <v>45387</v>
      </c>
      <c r="F43" s="68">
        <v>13762</v>
      </c>
      <c r="G43" s="68">
        <v>20362</v>
      </c>
      <c r="H43" s="67">
        <v>34124</v>
      </c>
      <c r="I43" s="65"/>
      <c r="J43" s="65"/>
      <c r="K43" s="66">
        <v>0</v>
      </c>
      <c r="L43" s="68">
        <v>13762</v>
      </c>
      <c r="M43" s="68">
        <v>20362</v>
      </c>
      <c r="N43" s="68">
        <v>34124</v>
      </c>
      <c r="O43" s="80">
        <v>82.51588919534716</v>
      </c>
      <c r="P43" s="80">
        <v>70.92549374760529</v>
      </c>
      <c r="Q43" s="80">
        <v>75.1845242029656</v>
      </c>
      <c r="R43" s="68">
        <v>510</v>
      </c>
      <c r="S43" s="68">
        <v>747</v>
      </c>
      <c r="T43" s="67">
        <v>1257</v>
      </c>
      <c r="U43" s="68">
        <v>416</v>
      </c>
      <c r="V43" s="68">
        <v>602</v>
      </c>
      <c r="W43" s="67">
        <v>1018</v>
      </c>
      <c r="X43" s="65"/>
      <c r="Y43" s="65"/>
      <c r="Z43" s="66"/>
      <c r="AA43" s="68">
        <v>416</v>
      </c>
      <c r="AB43" s="68">
        <v>602</v>
      </c>
      <c r="AC43" s="67">
        <v>1018</v>
      </c>
      <c r="AD43" s="80">
        <v>81.56862745098039</v>
      </c>
      <c r="AE43" s="80">
        <v>80.58902275769746</v>
      </c>
      <c r="AF43" s="80">
        <v>80.98647573587908</v>
      </c>
      <c r="AG43" s="67">
        <v>17188</v>
      </c>
      <c r="AH43" s="67">
        <v>29456</v>
      </c>
      <c r="AI43" s="67">
        <v>46644</v>
      </c>
      <c r="AJ43" s="67">
        <v>14178</v>
      </c>
      <c r="AK43" s="67">
        <v>20964</v>
      </c>
      <c r="AL43" s="67">
        <v>35142</v>
      </c>
      <c r="AM43" s="66"/>
      <c r="AN43" s="66"/>
      <c r="AO43" s="66"/>
      <c r="AP43" s="68">
        <v>14178</v>
      </c>
      <c r="AQ43" s="68">
        <v>20964</v>
      </c>
      <c r="AR43" s="67">
        <v>35142</v>
      </c>
      <c r="AS43" s="80">
        <v>82.48778217360949</v>
      </c>
      <c r="AT43" s="80">
        <v>71.17055947854428</v>
      </c>
      <c r="AU43" s="80">
        <v>75.34087985593003</v>
      </c>
      <c r="AV43" s="68">
        <v>376</v>
      </c>
      <c r="AW43" s="68">
        <v>526</v>
      </c>
      <c r="AX43" s="67">
        <v>902</v>
      </c>
      <c r="AY43" s="68">
        <v>256</v>
      </c>
      <c r="AZ43" s="68">
        <v>259</v>
      </c>
      <c r="BA43" s="67">
        <v>515</v>
      </c>
      <c r="BB43" s="69"/>
      <c r="BC43" s="69"/>
      <c r="BD43" s="66">
        <v>0</v>
      </c>
      <c r="BE43" s="68">
        <v>256</v>
      </c>
      <c r="BF43" s="68">
        <v>259</v>
      </c>
      <c r="BG43" s="67">
        <v>515</v>
      </c>
      <c r="BH43" s="80">
        <v>68.08510638297872</v>
      </c>
      <c r="BI43" s="80">
        <v>49.23954372623574</v>
      </c>
      <c r="BJ43" s="80">
        <v>57.09534368070953</v>
      </c>
      <c r="BK43" s="68">
        <v>43</v>
      </c>
      <c r="BL43" s="68">
        <v>33</v>
      </c>
      <c r="BM43" s="67">
        <v>76</v>
      </c>
      <c r="BN43" s="68">
        <v>32</v>
      </c>
      <c r="BO43" s="68">
        <v>26</v>
      </c>
      <c r="BP43" s="67">
        <v>58</v>
      </c>
      <c r="BQ43" s="69"/>
      <c r="BR43" s="69"/>
      <c r="BS43" s="66">
        <v>0</v>
      </c>
      <c r="BT43" s="68">
        <v>32</v>
      </c>
      <c r="BU43" s="68">
        <v>26</v>
      </c>
      <c r="BV43" s="67">
        <v>58</v>
      </c>
      <c r="BW43" s="80">
        <v>74.4186046511628</v>
      </c>
      <c r="BX43" s="80">
        <v>78.78787878787878</v>
      </c>
      <c r="BY43" s="80">
        <v>76.31578947368422</v>
      </c>
      <c r="BZ43" s="67">
        <v>419</v>
      </c>
      <c r="CA43" s="67">
        <v>559</v>
      </c>
      <c r="CB43" s="67">
        <v>978</v>
      </c>
      <c r="CC43" s="67">
        <v>288</v>
      </c>
      <c r="CD43" s="67">
        <v>285</v>
      </c>
      <c r="CE43" s="67">
        <v>573</v>
      </c>
      <c r="CF43" s="66"/>
      <c r="CG43" s="66"/>
      <c r="CH43" s="66"/>
      <c r="CI43" s="68">
        <v>288</v>
      </c>
      <c r="CJ43" s="68">
        <v>285</v>
      </c>
      <c r="CK43" s="67">
        <v>573</v>
      </c>
      <c r="CL43" s="80">
        <v>68.73508353221956</v>
      </c>
      <c r="CM43" s="80">
        <v>50.98389982110913</v>
      </c>
      <c r="CN43" s="80">
        <v>58.58895705521472</v>
      </c>
      <c r="CO43" s="68">
        <v>138</v>
      </c>
      <c r="CP43" s="68">
        <v>153</v>
      </c>
      <c r="CQ43" s="67">
        <v>291</v>
      </c>
      <c r="CR43" s="68">
        <v>76</v>
      </c>
      <c r="CS43" s="68">
        <v>59</v>
      </c>
      <c r="CT43" s="67">
        <v>135</v>
      </c>
      <c r="CU43" s="69"/>
      <c r="CV43" s="69"/>
      <c r="CW43" s="66">
        <v>0</v>
      </c>
      <c r="CX43" s="68">
        <v>76</v>
      </c>
      <c r="CY43" s="68">
        <v>59</v>
      </c>
      <c r="CZ43" s="67">
        <v>135</v>
      </c>
      <c r="DA43" s="80">
        <v>55.072463768115945</v>
      </c>
      <c r="DB43" s="80">
        <v>38.56209150326798</v>
      </c>
      <c r="DC43" s="80">
        <v>46.391752577319586</v>
      </c>
      <c r="DD43" s="68">
        <v>27</v>
      </c>
      <c r="DE43" s="68">
        <v>12</v>
      </c>
      <c r="DF43" s="67">
        <v>39</v>
      </c>
      <c r="DG43" s="68">
        <v>20</v>
      </c>
      <c r="DH43" s="68">
        <v>12</v>
      </c>
      <c r="DI43" s="67">
        <v>32</v>
      </c>
      <c r="DJ43" s="69"/>
      <c r="DK43" s="69"/>
      <c r="DL43" s="66">
        <v>0</v>
      </c>
      <c r="DM43" s="68">
        <v>20</v>
      </c>
      <c r="DN43" s="68">
        <v>12</v>
      </c>
      <c r="DO43" s="67">
        <v>32</v>
      </c>
      <c r="DP43" s="80">
        <v>74.07407407407408</v>
      </c>
      <c r="DQ43" s="80">
        <v>100</v>
      </c>
      <c r="DR43" s="80">
        <v>82.05128205128204</v>
      </c>
      <c r="DS43" s="67">
        <v>165</v>
      </c>
      <c r="DT43" s="67">
        <v>165</v>
      </c>
      <c r="DU43" s="67">
        <v>330</v>
      </c>
      <c r="DV43" s="67">
        <v>96</v>
      </c>
      <c r="DW43" s="67">
        <v>71</v>
      </c>
      <c r="DX43" s="67">
        <v>167</v>
      </c>
      <c r="DY43" s="66"/>
      <c r="DZ43" s="66"/>
      <c r="EA43" s="66"/>
      <c r="EB43" s="68">
        <v>96</v>
      </c>
      <c r="EC43" s="68">
        <v>71</v>
      </c>
      <c r="ED43" s="67">
        <v>167</v>
      </c>
      <c r="EE43" s="80">
        <v>58.18181818181818</v>
      </c>
      <c r="EF43" s="80">
        <v>43.03030303030303</v>
      </c>
      <c r="EG43" s="80">
        <v>50.60606060606061</v>
      </c>
      <c r="EH43" s="67">
        <v>14178</v>
      </c>
      <c r="EI43" s="67">
        <v>20964</v>
      </c>
      <c r="EJ43" s="67">
        <v>35142</v>
      </c>
      <c r="EK43" s="67">
        <v>470</v>
      </c>
      <c r="EL43" s="67">
        <v>372</v>
      </c>
      <c r="EM43" s="67">
        <v>842</v>
      </c>
      <c r="EN43" s="67">
        <v>1971</v>
      </c>
      <c r="EO43" s="67">
        <v>1594</v>
      </c>
      <c r="EP43" s="67">
        <v>3565</v>
      </c>
      <c r="EQ43" s="80">
        <v>3.3149950627733107</v>
      </c>
      <c r="ER43" s="80">
        <v>1.7744705208929594</v>
      </c>
      <c r="ES43" s="80">
        <v>2.3959933982129646</v>
      </c>
      <c r="ET43" s="80">
        <v>13.901819720694032</v>
      </c>
      <c r="EU43" s="80">
        <v>7.603510780385423</v>
      </c>
      <c r="EV43" s="80">
        <v>10.144556371293609</v>
      </c>
      <c r="EW43" s="67">
        <v>288</v>
      </c>
      <c r="EX43" s="67">
        <v>285</v>
      </c>
      <c r="EY43" s="67">
        <v>573</v>
      </c>
      <c r="EZ43" s="67">
        <v>4</v>
      </c>
      <c r="FA43" s="67">
        <v>2</v>
      </c>
      <c r="FB43" s="67">
        <v>6</v>
      </c>
      <c r="FC43" s="67">
        <v>13</v>
      </c>
      <c r="FD43" s="67">
        <v>10</v>
      </c>
      <c r="FE43" s="67">
        <v>23</v>
      </c>
      <c r="FF43" s="80">
        <v>1.3888888888888888</v>
      </c>
      <c r="FG43" s="80">
        <v>0.7017543859649122</v>
      </c>
      <c r="FH43" s="80">
        <v>1.0471204188481675</v>
      </c>
      <c r="FI43" s="80">
        <v>4.513888888888889</v>
      </c>
      <c r="FJ43" s="80">
        <v>3.508771929824561</v>
      </c>
      <c r="FK43" s="80">
        <v>4.013961605584642</v>
      </c>
      <c r="FL43" s="67">
        <v>96</v>
      </c>
      <c r="FM43" s="67">
        <v>71</v>
      </c>
      <c r="FN43" s="67">
        <v>167</v>
      </c>
      <c r="FO43" s="67">
        <v>2</v>
      </c>
      <c r="FP43" s="67">
        <v>0</v>
      </c>
      <c r="FQ43" s="67">
        <v>2</v>
      </c>
      <c r="FR43" s="67">
        <v>2</v>
      </c>
      <c r="FS43" s="67">
        <v>0</v>
      </c>
      <c r="FT43" s="67">
        <v>2</v>
      </c>
      <c r="FU43" s="80">
        <v>2.0833333333333335</v>
      </c>
      <c r="FV43" s="81">
        <v>0</v>
      </c>
      <c r="FW43" s="80">
        <v>1.1976047904191618</v>
      </c>
      <c r="FX43" s="80">
        <v>2.0833333333333335</v>
      </c>
      <c r="FY43" s="81">
        <v>0</v>
      </c>
      <c r="FZ43" s="80">
        <v>1.1976047904191618</v>
      </c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</row>
    <row r="44" spans="1:256" s="108" customFormat="1" ht="22.5" customHeight="1">
      <c r="A44" s="173" t="s">
        <v>7</v>
      </c>
      <c r="B44" s="173"/>
      <c r="C44" s="130">
        <f aca="true" t="shared" si="1" ref="C44:H44">SUM(C9:C43)</f>
        <v>8775199</v>
      </c>
      <c r="D44" s="130">
        <f t="shared" si="1"/>
        <v>7229388</v>
      </c>
      <c r="E44" s="130">
        <f t="shared" si="1"/>
        <v>16004587</v>
      </c>
      <c r="F44" s="130">
        <f t="shared" si="1"/>
        <v>6435980</v>
      </c>
      <c r="G44" s="130">
        <f t="shared" si="1"/>
        <v>5512054</v>
      </c>
      <c r="H44" s="130">
        <f t="shared" si="1"/>
        <v>11948034</v>
      </c>
      <c r="I44" s="131">
        <f aca="true" t="shared" si="2" ref="I44:N44">SUM(I9:I43)</f>
        <v>279616</v>
      </c>
      <c r="J44" s="131">
        <f t="shared" si="2"/>
        <v>207445</v>
      </c>
      <c r="K44" s="131">
        <f t="shared" si="2"/>
        <v>487061</v>
      </c>
      <c r="L44" s="131">
        <f t="shared" si="2"/>
        <v>6715596</v>
      </c>
      <c r="M44" s="131">
        <f t="shared" si="2"/>
        <v>5719499</v>
      </c>
      <c r="N44" s="131">
        <f t="shared" si="2"/>
        <v>12435095</v>
      </c>
      <c r="O44" s="132">
        <f>L44/C44*100</f>
        <v>76.52927301135848</v>
      </c>
      <c r="P44" s="132">
        <f>M44/D44*100</f>
        <v>79.11456682087059</v>
      </c>
      <c r="Q44" s="132">
        <f>N44/E44*100</f>
        <v>77.69706897153922</v>
      </c>
      <c r="R44" s="130">
        <f aca="true" t="shared" si="3" ref="R44:W44">SUM(R9:R43)</f>
        <v>1024468</v>
      </c>
      <c r="S44" s="130">
        <f t="shared" si="3"/>
        <v>589483</v>
      </c>
      <c r="T44" s="130">
        <f t="shared" si="3"/>
        <v>1618722</v>
      </c>
      <c r="U44" s="130">
        <f t="shared" si="3"/>
        <v>402498</v>
      </c>
      <c r="V44" s="130">
        <f t="shared" si="3"/>
        <v>251343</v>
      </c>
      <c r="W44" s="130">
        <f t="shared" si="3"/>
        <v>656053</v>
      </c>
      <c r="X44" s="131">
        <f aca="true" t="shared" si="4" ref="X44:AC44">SUM(X9:X43)</f>
        <v>65466</v>
      </c>
      <c r="Y44" s="131">
        <f t="shared" si="4"/>
        <v>43011</v>
      </c>
      <c r="Z44" s="131">
        <f t="shared" si="4"/>
        <v>108477</v>
      </c>
      <c r="AA44" s="131">
        <f t="shared" si="4"/>
        <v>467964</v>
      </c>
      <c r="AB44" s="131">
        <f t="shared" si="4"/>
        <v>294354</v>
      </c>
      <c r="AC44" s="131">
        <f t="shared" si="4"/>
        <v>764530</v>
      </c>
      <c r="AD44" s="132">
        <f>IF(R44=0,"",AA44/R44*100)</f>
        <v>45.678732766665235</v>
      </c>
      <c r="AE44" s="132">
        <f>IF(S44=0,"",AB44/S44*100)</f>
        <v>49.93426443171389</v>
      </c>
      <c r="AF44" s="132">
        <f>IF(T44=0,"",AC44/T44*100)</f>
        <v>47.23046946912441</v>
      </c>
      <c r="AG44" s="130">
        <f aca="true" t="shared" si="5" ref="AG44:AR44">SUM(AG9:AG43)</f>
        <v>9799667</v>
      </c>
      <c r="AH44" s="130">
        <f t="shared" si="5"/>
        <v>7818871</v>
      </c>
      <c r="AI44" s="130">
        <f t="shared" si="5"/>
        <v>17623309</v>
      </c>
      <c r="AJ44" s="130">
        <f t="shared" si="5"/>
        <v>6838478</v>
      </c>
      <c r="AK44" s="130">
        <f t="shared" si="5"/>
        <v>5763397</v>
      </c>
      <c r="AL44" s="130">
        <f t="shared" si="5"/>
        <v>12604087</v>
      </c>
      <c r="AM44" s="131">
        <f t="shared" si="5"/>
        <v>345082</v>
      </c>
      <c r="AN44" s="131">
        <f t="shared" si="5"/>
        <v>250456</v>
      </c>
      <c r="AO44" s="131">
        <f t="shared" si="5"/>
        <v>595538</v>
      </c>
      <c r="AP44" s="131">
        <f t="shared" si="5"/>
        <v>7183560</v>
      </c>
      <c r="AQ44" s="131">
        <f t="shared" si="5"/>
        <v>6013853</v>
      </c>
      <c r="AR44" s="131">
        <f t="shared" si="5"/>
        <v>13199625</v>
      </c>
      <c r="AS44" s="132">
        <f>IF(AG44=0,"",AP44/AG44*100)</f>
        <v>73.3041234972576</v>
      </c>
      <c r="AT44" s="132">
        <f>IF(AH44=0,"",AQ44/AH44*100)</f>
        <v>76.91459547036906</v>
      </c>
      <c r="AU44" s="132">
        <f>IF(AI44=0,"",AR44/AI44*100)</f>
        <v>74.89867538496885</v>
      </c>
      <c r="AV44" s="130">
        <f aca="true" t="shared" si="6" ref="AV44:BG44">SUM(AV9:AV43)</f>
        <v>1464052</v>
      </c>
      <c r="AW44" s="130">
        <f t="shared" si="6"/>
        <v>1218988</v>
      </c>
      <c r="AX44" s="130">
        <f t="shared" si="6"/>
        <v>2683040</v>
      </c>
      <c r="AY44" s="130">
        <f t="shared" si="6"/>
        <v>970288</v>
      </c>
      <c r="AZ44" s="130">
        <f t="shared" si="6"/>
        <v>834639</v>
      </c>
      <c r="BA44" s="130">
        <f t="shared" si="6"/>
        <v>1804927</v>
      </c>
      <c r="BB44" s="131">
        <f t="shared" si="6"/>
        <v>47881</v>
      </c>
      <c r="BC44" s="131">
        <f t="shared" si="6"/>
        <v>35319</v>
      </c>
      <c r="BD44" s="131">
        <f t="shared" si="6"/>
        <v>83200</v>
      </c>
      <c r="BE44" s="131">
        <f t="shared" si="6"/>
        <v>1018169</v>
      </c>
      <c r="BF44" s="131">
        <f t="shared" si="6"/>
        <v>869958</v>
      </c>
      <c r="BG44" s="131">
        <f t="shared" si="6"/>
        <v>1888127</v>
      </c>
      <c r="BH44" s="132">
        <f>IF(AV44=0,"",BE44/AV44*100)</f>
        <v>69.54459267840213</v>
      </c>
      <c r="BI44" s="132">
        <f>IF(AW44=0,"",BF44/AW44*100)</f>
        <v>71.36723249121403</v>
      </c>
      <c r="BJ44" s="132">
        <f>IF(AX44=0,"",BG44/AX44*100)</f>
        <v>70.37267427992128</v>
      </c>
      <c r="BK44" s="130">
        <f aca="true" t="shared" si="7" ref="BK44:BV44">SUM(BK9:BK43)</f>
        <v>223851</v>
      </c>
      <c r="BL44" s="130">
        <f t="shared" si="7"/>
        <v>160580</v>
      </c>
      <c r="BM44" s="130">
        <f t="shared" si="7"/>
        <v>384431</v>
      </c>
      <c r="BN44" s="130">
        <f t="shared" si="7"/>
        <v>120002</v>
      </c>
      <c r="BO44" s="130">
        <f t="shared" si="7"/>
        <v>98571</v>
      </c>
      <c r="BP44" s="130">
        <f t="shared" si="7"/>
        <v>218573</v>
      </c>
      <c r="BQ44" s="131">
        <f t="shared" si="7"/>
        <v>12463</v>
      </c>
      <c r="BR44" s="131">
        <f t="shared" si="7"/>
        <v>9424</v>
      </c>
      <c r="BS44" s="131">
        <f t="shared" si="7"/>
        <v>21887</v>
      </c>
      <c r="BT44" s="131">
        <f t="shared" si="7"/>
        <v>132465</v>
      </c>
      <c r="BU44" s="131">
        <f t="shared" si="7"/>
        <v>107995</v>
      </c>
      <c r="BV44" s="131">
        <f t="shared" si="7"/>
        <v>240460</v>
      </c>
      <c r="BW44" s="132">
        <f>IF(BK44=0,"",BT44/BK44*100)</f>
        <v>59.17552300414115</v>
      </c>
      <c r="BX44" s="132">
        <f>IF(BL44=0,"",BU44/BL44*100)</f>
        <v>67.25308257566323</v>
      </c>
      <c r="BY44" s="132">
        <f>IF(BM44=0,"",BV44/BM44*100)</f>
        <v>62.54958627165863</v>
      </c>
      <c r="BZ44" s="130">
        <f aca="true" t="shared" si="8" ref="BZ44:CK44">SUM(BZ9:BZ43)</f>
        <v>1687903</v>
      </c>
      <c r="CA44" s="130">
        <f t="shared" si="8"/>
        <v>1379568</v>
      </c>
      <c r="CB44" s="130">
        <f t="shared" si="8"/>
        <v>3067471</v>
      </c>
      <c r="CC44" s="130">
        <f t="shared" si="8"/>
        <v>1090290</v>
      </c>
      <c r="CD44" s="130">
        <f t="shared" si="8"/>
        <v>933210</v>
      </c>
      <c r="CE44" s="130">
        <f t="shared" si="8"/>
        <v>2023500</v>
      </c>
      <c r="CF44" s="131">
        <f t="shared" si="8"/>
        <v>60344</v>
      </c>
      <c r="CG44" s="131">
        <f t="shared" si="8"/>
        <v>44743</v>
      </c>
      <c r="CH44" s="131">
        <f t="shared" si="8"/>
        <v>105087</v>
      </c>
      <c r="CI44" s="131">
        <f t="shared" si="8"/>
        <v>1150634</v>
      </c>
      <c r="CJ44" s="131">
        <f t="shared" si="8"/>
        <v>977953</v>
      </c>
      <c r="CK44" s="131">
        <f t="shared" si="8"/>
        <v>2128587</v>
      </c>
      <c r="CL44" s="132">
        <f>IF(BZ44=0,"",CI44/BZ44*100)</f>
        <v>68.1694386466521</v>
      </c>
      <c r="CM44" s="132">
        <f>IF(CA44=0,"",CJ44/CA44*100)</f>
        <v>70.88835055611612</v>
      </c>
      <c r="CN44" s="132">
        <f>IF(CB44=0,"",CK44/CB44*100)</f>
        <v>69.39224527306045</v>
      </c>
      <c r="CO44" s="130">
        <f aca="true" t="shared" si="9" ref="CO44:CZ44">SUM(CO9:CO43)</f>
        <v>561515</v>
      </c>
      <c r="CP44" s="130">
        <f t="shared" si="9"/>
        <v>463452</v>
      </c>
      <c r="CQ44" s="130">
        <f t="shared" si="9"/>
        <v>1024967</v>
      </c>
      <c r="CR44" s="130">
        <f t="shared" si="9"/>
        <v>360078</v>
      </c>
      <c r="CS44" s="130">
        <f t="shared" si="9"/>
        <v>291390</v>
      </c>
      <c r="CT44" s="130">
        <f t="shared" si="9"/>
        <v>651468</v>
      </c>
      <c r="CU44" s="131">
        <f t="shared" si="9"/>
        <v>22382</v>
      </c>
      <c r="CV44" s="131">
        <f t="shared" si="9"/>
        <v>17958</v>
      </c>
      <c r="CW44" s="131">
        <f t="shared" si="9"/>
        <v>40340</v>
      </c>
      <c r="CX44" s="131">
        <f t="shared" si="9"/>
        <v>382460</v>
      </c>
      <c r="CY44" s="131">
        <f t="shared" si="9"/>
        <v>309348</v>
      </c>
      <c r="CZ44" s="131">
        <f t="shared" si="9"/>
        <v>691808</v>
      </c>
      <c r="DA44" s="132">
        <f>IF(CO44=0,"",CX44/CO44*100)</f>
        <v>68.11216085055608</v>
      </c>
      <c r="DB44" s="132">
        <f>IF(CP44=0,"",CY44/CP44*100)</f>
        <v>66.74866005541027</v>
      </c>
      <c r="DC44" s="132">
        <f>IF(CQ44=0,"",CZ44/CQ44*100)</f>
        <v>67.49563644488067</v>
      </c>
      <c r="DD44" s="130">
        <f aca="true" t="shared" si="10" ref="DD44:DO44">SUM(DD9:DD43)</f>
        <v>99760</v>
      </c>
      <c r="DE44" s="130">
        <f t="shared" si="10"/>
        <v>67848</v>
      </c>
      <c r="DF44" s="130">
        <f t="shared" si="10"/>
        <v>167608</v>
      </c>
      <c r="DG44" s="130">
        <f t="shared" si="10"/>
        <v>29468</v>
      </c>
      <c r="DH44" s="130">
        <f t="shared" si="10"/>
        <v>21108</v>
      </c>
      <c r="DI44" s="130">
        <f t="shared" si="10"/>
        <v>50576</v>
      </c>
      <c r="DJ44" s="131">
        <f t="shared" si="10"/>
        <v>3502</v>
      </c>
      <c r="DK44" s="131">
        <f t="shared" si="10"/>
        <v>2537</v>
      </c>
      <c r="DL44" s="131">
        <f t="shared" si="10"/>
        <v>6039</v>
      </c>
      <c r="DM44" s="131">
        <f t="shared" si="10"/>
        <v>32970</v>
      </c>
      <c r="DN44" s="131">
        <f t="shared" si="10"/>
        <v>23645</v>
      </c>
      <c r="DO44" s="131">
        <f t="shared" si="10"/>
        <v>56615</v>
      </c>
      <c r="DP44" s="132">
        <f>IF(DD44=0,"",DM44/DD44*100)</f>
        <v>33.04931836407378</v>
      </c>
      <c r="DQ44" s="132">
        <f>IF(DE44=0,"",DN44/DE44*100)</f>
        <v>34.84995873128169</v>
      </c>
      <c r="DR44" s="132">
        <f>IF(DF44=0,"",DO44/DF44*100)</f>
        <v>33.778220609994754</v>
      </c>
      <c r="DS44" s="130">
        <f aca="true" t="shared" si="11" ref="DS44:DX44">SUM(DS9:DS43)</f>
        <v>661275</v>
      </c>
      <c r="DT44" s="130">
        <f t="shared" si="11"/>
        <v>531300</v>
      </c>
      <c r="DU44" s="130">
        <f t="shared" si="11"/>
        <v>1192575</v>
      </c>
      <c r="DV44" s="130">
        <f t="shared" si="11"/>
        <v>389546</v>
      </c>
      <c r="DW44" s="130">
        <f t="shared" si="11"/>
        <v>312498</v>
      </c>
      <c r="DX44" s="130">
        <f t="shared" si="11"/>
        <v>702044</v>
      </c>
      <c r="DY44" s="131">
        <f aca="true" t="shared" si="12" ref="DY44:ED44">SUM(DY9:DY43)</f>
        <v>25884</v>
      </c>
      <c r="DZ44" s="131">
        <f t="shared" si="12"/>
        <v>20495</v>
      </c>
      <c r="EA44" s="131">
        <f t="shared" si="12"/>
        <v>46379</v>
      </c>
      <c r="EB44" s="131">
        <f t="shared" si="12"/>
        <v>415430</v>
      </c>
      <c r="EC44" s="131">
        <f t="shared" si="12"/>
        <v>332993</v>
      </c>
      <c r="ED44" s="131">
        <f t="shared" si="12"/>
        <v>748423</v>
      </c>
      <c r="EE44" s="132">
        <f>IF(DS44=0,"",EB44/DS44*100)</f>
        <v>62.82257759631016</v>
      </c>
      <c r="EF44" s="132">
        <f>IF(DT44=0,"",EC44/DT44*100)</f>
        <v>62.675136457745154</v>
      </c>
      <c r="EG44" s="132">
        <f>IF(DU44=0,"",ED44/DU44*100)</f>
        <v>62.75689160010901</v>
      </c>
      <c r="EH44" s="131">
        <f aca="true" t="shared" si="13" ref="EH44:EP44">SUM(EH9:EH43)</f>
        <v>7183560</v>
      </c>
      <c r="EI44" s="131">
        <f t="shared" si="13"/>
        <v>6013853</v>
      </c>
      <c r="EJ44" s="131">
        <f t="shared" si="13"/>
        <v>13199625</v>
      </c>
      <c r="EK44" s="131">
        <f t="shared" si="13"/>
        <v>512454</v>
      </c>
      <c r="EL44" s="131">
        <f t="shared" si="13"/>
        <v>503418</v>
      </c>
      <c r="EM44" s="131">
        <f t="shared" si="13"/>
        <v>1015872</v>
      </c>
      <c r="EN44" s="131">
        <f t="shared" si="13"/>
        <v>1151688</v>
      </c>
      <c r="EO44" s="131">
        <f t="shared" si="13"/>
        <v>1010943</v>
      </c>
      <c r="EP44" s="131">
        <f t="shared" si="13"/>
        <v>2162645</v>
      </c>
      <c r="EQ44" s="131">
        <f>EK44/EH44%</f>
        <v>7.133705293754071</v>
      </c>
      <c r="ER44" s="132">
        <f>EL44/EI44%</f>
        <v>8.370972818923242</v>
      </c>
      <c r="ES44" s="132">
        <f>EM44/EJ44%</f>
        <v>7.696218642575073</v>
      </c>
      <c r="ET44" s="132">
        <f>EN44/EH44%</f>
        <v>16.032273691595808</v>
      </c>
      <c r="EU44" s="132">
        <f>EO44/EI44%</f>
        <v>16.810237962251488</v>
      </c>
      <c r="EV44" s="132">
        <f>EP44/EJ44%</f>
        <v>16.384139700938473</v>
      </c>
      <c r="EW44" s="131">
        <f aca="true" t="shared" si="14" ref="EW44:FE44">SUM(EW9:EW43)</f>
        <v>1150634</v>
      </c>
      <c r="EX44" s="131">
        <f t="shared" si="14"/>
        <v>977953</v>
      </c>
      <c r="EY44" s="131">
        <f t="shared" si="14"/>
        <v>2128587</v>
      </c>
      <c r="EZ44" s="131">
        <f t="shared" si="14"/>
        <v>42276</v>
      </c>
      <c r="FA44" s="131">
        <f t="shared" si="14"/>
        <v>41514</v>
      </c>
      <c r="FB44" s="131">
        <f t="shared" si="14"/>
        <v>83790</v>
      </c>
      <c r="FC44" s="131">
        <f t="shared" si="14"/>
        <v>151659</v>
      </c>
      <c r="FD44" s="131">
        <f t="shared" si="14"/>
        <v>136672</v>
      </c>
      <c r="FE44" s="131">
        <f t="shared" si="14"/>
        <v>288331</v>
      </c>
      <c r="FF44" s="132">
        <f>EZ44/EW44%</f>
        <v>3.67414833908958</v>
      </c>
      <c r="FG44" s="132">
        <f>FA44/EX44%</f>
        <v>4.244989278625864</v>
      </c>
      <c r="FH44" s="132">
        <f>FB44/EY44%</f>
        <v>3.9364141564333526</v>
      </c>
      <c r="FI44" s="132">
        <f>FC44/EW44%</f>
        <v>13.1804726785407</v>
      </c>
      <c r="FJ44" s="132">
        <f>FD44/EX44%</f>
        <v>13.975313742071448</v>
      </c>
      <c r="FK44" s="132">
        <f>FE44/EY44%</f>
        <v>13.54565258549451</v>
      </c>
      <c r="FL44" s="131">
        <f aca="true" t="shared" si="15" ref="FL44:FT44">SUM(FL9:FL43)</f>
        <v>415430</v>
      </c>
      <c r="FM44" s="131">
        <f t="shared" si="15"/>
        <v>332993</v>
      </c>
      <c r="FN44" s="131">
        <f t="shared" si="15"/>
        <v>748423</v>
      </c>
      <c r="FO44" s="131">
        <f t="shared" si="15"/>
        <v>19352</v>
      </c>
      <c r="FP44" s="131">
        <f t="shared" si="15"/>
        <v>16815</v>
      </c>
      <c r="FQ44" s="131">
        <f t="shared" si="15"/>
        <v>36167</v>
      </c>
      <c r="FR44" s="131">
        <f t="shared" si="15"/>
        <v>75650</v>
      </c>
      <c r="FS44" s="131">
        <f t="shared" si="15"/>
        <v>64927</v>
      </c>
      <c r="FT44" s="131">
        <f t="shared" si="15"/>
        <v>140577</v>
      </c>
      <c r="FU44" s="132">
        <f>FO44/FL44%</f>
        <v>4.658305851768048</v>
      </c>
      <c r="FV44" s="132">
        <f>FP44/FM44%</f>
        <v>5.049655698468136</v>
      </c>
      <c r="FW44" s="132">
        <f>FQ44/FN44%</f>
        <v>4.83242765120794</v>
      </c>
      <c r="FX44" s="132">
        <f>FR44/FL44%</f>
        <v>18.21004742074477</v>
      </c>
      <c r="FY44" s="132">
        <f>FS44/FM44%</f>
        <v>19.4980074656224</v>
      </c>
      <c r="FZ44" s="132">
        <f>FT44/FN44%</f>
        <v>18.78309458688469</v>
      </c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s="106" customFormat="1" ht="3.75" customHeight="1">
      <c r="A45" s="103"/>
      <c r="B45" s="10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5"/>
      <c r="P45" s="105"/>
      <c r="Q45" s="105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5"/>
      <c r="AE45" s="105"/>
      <c r="AF45" s="105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5"/>
      <c r="AT45" s="105"/>
      <c r="AU45" s="105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5"/>
      <c r="BI45" s="105"/>
      <c r="BJ45" s="105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5"/>
      <c r="BX45" s="105"/>
      <c r="BY45" s="105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5"/>
      <c r="CM45" s="105"/>
      <c r="CN45" s="105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5"/>
      <c r="DB45" s="105"/>
      <c r="DC45" s="105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5"/>
      <c r="DQ45" s="105"/>
      <c r="DR45" s="105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5"/>
      <c r="EF45" s="105"/>
      <c r="EG45" s="105"/>
      <c r="EH45" s="104"/>
      <c r="EI45" s="104"/>
      <c r="EJ45" s="104"/>
      <c r="EK45" s="104"/>
      <c r="EL45" s="104"/>
      <c r="EM45" s="104"/>
      <c r="EN45" s="104"/>
      <c r="EO45" s="104"/>
      <c r="EP45" s="104"/>
      <c r="EQ45" s="105"/>
      <c r="ER45" s="105"/>
      <c r="ES45" s="105"/>
      <c r="ET45" s="105"/>
      <c r="EU45" s="105"/>
      <c r="EV45" s="105"/>
      <c r="EW45" s="104"/>
      <c r="EX45" s="104"/>
      <c r="EY45" s="104"/>
      <c r="EZ45" s="104"/>
      <c r="FA45" s="104"/>
      <c r="FB45" s="104"/>
      <c r="FC45" s="104"/>
      <c r="FD45" s="104"/>
      <c r="FE45" s="104"/>
      <c r="FF45" s="105"/>
      <c r="FG45" s="105"/>
      <c r="FH45" s="105"/>
      <c r="FI45" s="105"/>
      <c r="FJ45" s="105"/>
      <c r="FK45" s="105"/>
      <c r="FL45" s="104"/>
      <c r="FM45" s="104"/>
      <c r="FN45" s="104"/>
      <c r="FO45" s="104"/>
      <c r="FP45" s="104"/>
      <c r="FQ45" s="104"/>
      <c r="FR45" s="104"/>
      <c r="FS45" s="104"/>
      <c r="FT45" s="104"/>
      <c r="FU45" s="105"/>
      <c r="FV45" s="105"/>
      <c r="FW45" s="105"/>
      <c r="FX45" s="105"/>
      <c r="FY45" s="105"/>
      <c r="FZ45" s="105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1" customFormat="1" ht="13.5" customHeight="1">
      <c r="A46" s="30"/>
      <c r="C46" s="148" t="s">
        <v>37</v>
      </c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 t="s">
        <v>37</v>
      </c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 t="s">
        <v>37</v>
      </c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 t="s">
        <v>37</v>
      </c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 t="s">
        <v>37</v>
      </c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 t="s">
        <v>37</v>
      </c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 t="s">
        <v>37</v>
      </c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 t="s">
        <v>37</v>
      </c>
      <c r="DE46" s="148"/>
      <c r="DF46" s="148"/>
      <c r="DG46" s="148"/>
      <c r="DH46" s="148"/>
      <c r="DI46" s="148"/>
      <c r="DJ46" s="148"/>
      <c r="DK46" s="148"/>
      <c r="DL46" s="148"/>
      <c r="DM46" s="148"/>
      <c r="DN46" s="148"/>
      <c r="DO46" s="148"/>
      <c r="DP46" s="148"/>
      <c r="DQ46" s="148"/>
      <c r="DR46" s="148"/>
      <c r="DS46" s="148" t="s">
        <v>37</v>
      </c>
      <c r="DT46" s="148"/>
      <c r="DU46" s="148"/>
      <c r="DV46" s="148"/>
      <c r="DW46" s="148"/>
      <c r="DX46" s="148"/>
      <c r="DY46" s="148"/>
      <c r="DZ46" s="148"/>
      <c r="EA46" s="148"/>
      <c r="EB46" s="148"/>
      <c r="EC46" s="148"/>
      <c r="ED46" s="148"/>
      <c r="EE46" s="148"/>
      <c r="EF46" s="148"/>
      <c r="EG46" s="148"/>
      <c r="EH46" s="148" t="s">
        <v>37</v>
      </c>
      <c r="EI46" s="148"/>
      <c r="EJ46" s="148"/>
      <c r="EK46" s="148"/>
      <c r="EL46" s="148"/>
      <c r="EM46" s="148"/>
      <c r="EN46" s="148"/>
      <c r="EO46" s="148"/>
      <c r="EP46" s="148"/>
      <c r="EQ46" s="148"/>
      <c r="ER46" s="148"/>
      <c r="ES46" s="148"/>
      <c r="ET46" s="148"/>
      <c r="EU46" s="148"/>
      <c r="EV46" s="148"/>
      <c r="EW46" s="148" t="s">
        <v>37</v>
      </c>
      <c r="EX46" s="148"/>
      <c r="EY46" s="148"/>
      <c r="EZ46" s="148"/>
      <c r="FA46" s="148"/>
      <c r="FB46" s="148"/>
      <c r="FC46" s="148"/>
      <c r="FD46" s="148"/>
      <c r="FE46" s="148"/>
      <c r="FF46" s="148"/>
      <c r="FG46" s="148"/>
      <c r="FH46" s="148"/>
      <c r="FI46" s="148"/>
      <c r="FJ46" s="148"/>
      <c r="FK46" s="148"/>
      <c r="FL46" s="148" t="s">
        <v>37</v>
      </c>
      <c r="FM46" s="148"/>
      <c r="FN46" s="148"/>
      <c r="FO46" s="148"/>
      <c r="FP46" s="148"/>
      <c r="FQ46" s="148"/>
      <c r="FR46" s="148"/>
      <c r="FS46" s="148"/>
      <c r="FT46" s="148"/>
      <c r="FU46" s="148"/>
      <c r="FV46" s="148"/>
      <c r="FW46" s="148"/>
      <c r="FX46" s="148"/>
      <c r="FY46" s="148"/>
      <c r="FZ46" s="148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3" customFormat="1" ht="14.25">
      <c r="A47" s="32"/>
      <c r="C47" s="148" t="s">
        <v>39</v>
      </c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96" t="s">
        <v>80</v>
      </c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148" t="s">
        <v>39</v>
      </c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 t="s">
        <v>39</v>
      </c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 t="s">
        <v>80</v>
      </c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 t="s">
        <v>39</v>
      </c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 t="s">
        <v>39</v>
      </c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 t="s">
        <v>80</v>
      </c>
      <c r="DE47" s="148"/>
      <c r="DF47" s="148"/>
      <c r="DG47" s="148"/>
      <c r="DH47" s="148"/>
      <c r="DI47" s="148"/>
      <c r="DJ47" s="148"/>
      <c r="DK47" s="148"/>
      <c r="DL47" s="148"/>
      <c r="DM47" s="148"/>
      <c r="DN47" s="148"/>
      <c r="DO47" s="148"/>
      <c r="DP47" s="148"/>
      <c r="DQ47" s="148"/>
      <c r="DR47" s="148"/>
      <c r="DS47" s="148" t="s">
        <v>39</v>
      </c>
      <c r="DT47" s="148"/>
      <c r="DU47" s="148"/>
      <c r="DV47" s="148"/>
      <c r="DW47" s="148"/>
      <c r="DX47" s="148"/>
      <c r="DY47" s="148"/>
      <c r="DZ47" s="148"/>
      <c r="EA47" s="148"/>
      <c r="EB47" s="148"/>
      <c r="EC47" s="148"/>
      <c r="ED47" s="148"/>
      <c r="EE47" s="148"/>
      <c r="EF47" s="148"/>
      <c r="EG47" s="148"/>
      <c r="EH47" s="148" t="s">
        <v>39</v>
      </c>
      <c r="EI47" s="148"/>
      <c r="EJ47" s="148"/>
      <c r="EK47" s="148"/>
      <c r="EL47" s="148"/>
      <c r="EM47" s="148"/>
      <c r="EN47" s="148"/>
      <c r="EO47" s="148"/>
      <c r="EP47" s="148"/>
      <c r="EQ47" s="148"/>
      <c r="ER47" s="148"/>
      <c r="ES47" s="148"/>
      <c r="ET47" s="148"/>
      <c r="EU47" s="148"/>
      <c r="EV47" s="148"/>
      <c r="EW47" s="148" t="s">
        <v>39</v>
      </c>
      <c r="EX47" s="148"/>
      <c r="EY47" s="148"/>
      <c r="EZ47" s="148"/>
      <c r="FA47" s="148"/>
      <c r="FB47" s="148"/>
      <c r="FC47" s="148"/>
      <c r="FD47" s="148"/>
      <c r="FE47" s="148"/>
      <c r="FF47" s="148"/>
      <c r="FG47" s="148"/>
      <c r="FH47" s="148"/>
      <c r="FI47" s="148"/>
      <c r="FJ47" s="148"/>
      <c r="FK47" s="148"/>
      <c r="FL47" s="148" t="s">
        <v>39</v>
      </c>
      <c r="FM47" s="148"/>
      <c r="FN47" s="148"/>
      <c r="FO47" s="148"/>
      <c r="FP47" s="148"/>
      <c r="FQ47" s="148"/>
      <c r="FR47" s="148"/>
      <c r="FS47" s="148"/>
      <c r="FT47" s="148"/>
      <c r="FU47" s="148"/>
      <c r="FV47" s="148"/>
      <c r="FW47" s="148"/>
      <c r="FX47" s="148"/>
      <c r="FY47" s="148"/>
      <c r="FZ47" s="148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33" customFormat="1" ht="14.25">
      <c r="A48" s="34"/>
      <c r="C48" s="148" t="s">
        <v>80</v>
      </c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75" t="s">
        <v>43</v>
      </c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48" t="s">
        <v>80</v>
      </c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 t="s">
        <v>80</v>
      </c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75" t="s">
        <v>43</v>
      </c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48" t="s">
        <v>80</v>
      </c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 t="s">
        <v>80</v>
      </c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  <c r="DC48" s="148"/>
      <c r="DD48" s="175" t="s">
        <v>43</v>
      </c>
      <c r="DE48" s="175"/>
      <c r="DF48" s="175"/>
      <c r="DG48" s="175"/>
      <c r="DH48" s="175"/>
      <c r="DI48" s="175"/>
      <c r="DJ48" s="175"/>
      <c r="DK48" s="175"/>
      <c r="DL48" s="175"/>
      <c r="DM48" s="175"/>
      <c r="DN48" s="175"/>
      <c r="DO48" s="175"/>
      <c r="DP48" s="175"/>
      <c r="DQ48" s="175"/>
      <c r="DR48" s="175"/>
      <c r="DS48" s="148" t="s">
        <v>80</v>
      </c>
      <c r="DT48" s="148"/>
      <c r="DU48" s="148"/>
      <c r="DV48" s="148"/>
      <c r="DW48" s="148"/>
      <c r="DX48" s="148"/>
      <c r="DY48" s="148"/>
      <c r="DZ48" s="148"/>
      <c r="EA48" s="148"/>
      <c r="EB48" s="148"/>
      <c r="EC48" s="148"/>
      <c r="ED48" s="148"/>
      <c r="EE48" s="148"/>
      <c r="EF48" s="148"/>
      <c r="EG48" s="148"/>
      <c r="EH48" s="148" t="s">
        <v>80</v>
      </c>
      <c r="EI48" s="148"/>
      <c r="EJ48" s="148"/>
      <c r="EK48" s="148"/>
      <c r="EL48" s="148"/>
      <c r="EM48" s="148"/>
      <c r="EN48" s="148"/>
      <c r="EO48" s="148"/>
      <c r="EP48" s="148"/>
      <c r="EQ48" s="148"/>
      <c r="ER48" s="148"/>
      <c r="ES48" s="148"/>
      <c r="ET48" s="148"/>
      <c r="EU48" s="148"/>
      <c r="EV48" s="148"/>
      <c r="EW48" s="148" t="s">
        <v>80</v>
      </c>
      <c r="EX48" s="148"/>
      <c r="EY48" s="148"/>
      <c r="EZ48" s="148"/>
      <c r="FA48" s="148"/>
      <c r="FB48" s="148"/>
      <c r="FC48" s="148"/>
      <c r="FD48" s="148"/>
      <c r="FE48" s="148"/>
      <c r="FF48" s="148"/>
      <c r="FG48" s="148"/>
      <c r="FH48" s="148"/>
      <c r="FI48" s="148"/>
      <c r="FJ48" s="148"/>
      <c r="FK48" s="148"/>
      <c r="FL48" s="148" t="s">
        <v>80</v>
      </c>
      <c r="FM48" s="148"/>
      <c r="FN48" s="148"/>
      <c r="FO48" s="148"/>
      <c r="FP48" s="148"/>
      <c r="FQ48" s="148"/>
      <c r="FR48" s="148"/>
      <c r="FS48" s="148"/>
      <c r="FT48" s="148"/>
      <c r="FU48" s="148"/>
      <c r="FV48" s="148"/>
      <c r="FW48" s="148"/>
      <c r="FX48" s="148"/>
      <c r="FY48" s="148"/>
      <c r="FZ48" s="148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16" customFormat="1" ht="14.25">
      <c r="A49" s="85"/>
      <c r="C49" s="175" t="s">
        <v>43</v>
      </c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 t="s">
        <v>43</v>
      </c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 t="s">
        <v>43</v>
      </c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5" t="s">
        <v>43</v>
      </c>
      <c r="CA49" s="175"/>
      <c r="CB49" s="175"/>
      <c r="CC49" s="175"/>
      <c r="CD49" s="175"/>
      <c r="CE49" s="175"/>
      <c r="CF49" s="175"/>
      <c r="CG49" s="175"/>
      <c r="CH49" s="175"/>
      <c r="CI49" s="175"/>
      <c r="CJ49" s="175"/>
      <c r="CK49" s="175"/>
      <c r="CL49" s="175"/>
      <c r="CM49" s="175"/>
      <c r="CN49" s="175"/>
      <c r="CO49" s="175" t="s">
        <v>43</v>
      </c>
      <c r="CP49" s="175"/>
      <c r="CQ49" s="175"/>
      <c r="CR49" s="175"/>
      <c r="CS49" s="175"/>
      <c r="CT49" s="175"/>
      <c r="CU49" s="175"/>
      <c r="CV49" s="175"/>
      <c r="CW49" s="175"/>
      <c r="CX49" s="175"/>
      <c r="CY49" s="175"/>
      <c r="CZ49" s="175"/>
      <c r="DA49" s="175"/>
      <c r="DB49" s="175"/>
      <c r="DC49" s="175"/>
      <c r="DS49" s="175" t="s">
        <v>43</v>
      </c>
      <c r="DT49" s="175"/>
      <c r="DU49" s="175"/>
      <c r="DV49" s="175"/>
      <c r="DW49" s="175"/>
      <c r="DX49" s="175"/>
      <c r="DY49" s="175"/>
      <c r="DZ49" s="175"/>
      <c r="EA49" s="175"/>
      <c r="EB49" s="175"/>
      <c r="EC49" s="175"/>
      <c r="ED49" s="175"/>
      <c r="EE49" s="175"/>
      <c r="EF49" s="175"/>
      <c r="EG49" s="175"/>
      <c r="EH49" s="174" t="s">
        <v>44</v>
      </c>
      <c r="EI49" s="174"/>
      <c r="EJ49" s="174"/>
      <c r="EK49" s="174"/>
      <c r="EL49" s="174"/>
      <c r="EM49" s="174"/>
      <c r="EN49" s="174"/>
      <c r="EO49" s="174"/>
      <c r="EP49" s="174"/>
      <c r="EQ49" s="174"/>
      <c r="ER49" s="174"/>
      <c r="ES49" s="174"/>
      <c r="ET49" s="174"/>
      <c r="EU49" s="174"/>
      <c r="EV49" s="174"/>
      <c r="EW49" s="174" t="s">
        <v>84</v>
      </c>
      <c r="EX49" s="174"/>
      <c r="EY49" s="174"/>
      <c r="EZ49" s="174"/>
      <c r="FA49" s="174"/>
      <c r="FB49" s="174"/>
      <c r="FC49" s="174"/>
      <c r="FD49" s="174"/>
      <c r="FE49" s="174"/>
      <c r="FF49" s="174"/>
      <c r="FG49" s="174"/>
      <c r="FH49" s="174"/>
      <c r="FI49" s="174"/>
      <c r="FJ49" s="174"/>
      <c r="FK49" s="174"/>
      <c r="FL49" s="174" t="s">
        <v>84</v>
      </c>
      <c r="FM49" s="174"/>
      <c r="FN49" s="174"/>
      <c r="FO49" s="174"/>
      <c r="FP49" s="174"/>
      <c r="FQ49" s="174"/>
      <c r="FR49" s="174"/>
      <c r="FS49" s="174"/>
      <c r="FT49" s="174"/>
      <c r="FU49" s="174"/>
      <c r="FV49" s="174"/>
      <c r="FW49" s="174"/>
      <c r="FX49" s="174"/>
      <c r="FY49" s="174"/>
      <c r="FZ49" s="17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3:182" ht="14.25"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S50" s="97"/>
      <c r="AT50" s="97"/>
      <c r="AU50" s="97"/>
      <c r="BH50" s="97"/>
      <c r="BI50" s="97"/>
      <c r="BJ50" s="97"/>
      <c r="BW50" s="97"/>
      <c r="BX50" s="97"/>
      <c r="BY50" s="97"/>
      <c r="CL50" s="97"/>
      <c r="CM50" s="97"/>
      <c r="CN50" s="97"/>
      <c r="DA50" s="97"/>
      <c r="DB50" s="97"/>
      <c r="DC50" s="97"/>
      <c r="DP50" s="97"/>
      <c r="DQ50" s="97"/>
      <c r="DR50" s="97"/>
      <c r="EH50" s="175" t="s">
        <v>43</v>
      </c>
      <c r="EI50" s="175"/>
      <c r="EJ50" s="175"/>
      <c r="EK50" s="175"/>
      <c r="EL50" s="175"/>
      <c r="EM50" s="175"/>
      <c r="EN50" s="175"/>
      <c r="EO50" s="175"/>
      <c r="EP50" s="175"/>
      <c r="EQ50" s="175"/>
      <c r="ER50" s="175"/>
      <c r="ES50" s="175"/>
      <c r="ET50" s="175"/>
      <c r="EU50" s="175"/>
      <c r="EV50" s="175"/>
      <c r="EW50" s="175" t="s">
        <v>43</v>
      </c>
      <c r="EX50" s="175"/>
      <c r="EY50" s="175"/>
      <c r="EZ50" s="175"/>
      <c r="FA50" s="175"/>
      <c r="FB50" s="175"/>
      <c r="FC50" s="175"/>
      <c r="FD50" s="175"/>
      <c r="FE50" s="175"/>
      <c r="FF50" s="175"/>
      <c r="FG50" s="175"/>
      <c r="FH50" s="175"/>
      <c r="FI50" s="175"/>
      <c r="FJ50" s="175"/>
      <c r="FK50" s="175"/>
      <c r="FL50" s="175" t="s">
        <v>43</v>
      </c>
      <c r="FM50" s="175"/>
      <c r="FN50" s="175"/>
      <c r="FO50" s="175"/>
      <c r="FP50" s="175"/>
      <c r="FQ50" s="175"/>
      <c r="FR50" s="175"/>
      <c r="FS50" s="175"/>
      <c r="FT50" s="175"/>
      <c r="FU50" s="175"/>
      <c r="FV50" s="175"/>
      <c r="FW50" s="175"/>
      <c r="FX50" s="175"/>
      <c r="FY50" s="175"/>
      <c r="FZ50" s="175"/>
    </row>
    <row r="51" spans="33:122" ht="14.25">
      <c r="AG51" s="37"/>
      <c r="AH51" s="37"/>
      <c r="AI51" s="37"/>
      <c r="AS51" s="4"/>
      <c r="AT51" s="4"/>
      <c r="AU51" s="4"/>
      <c r="AV51" s="37"/>
      <c r="AW51" s="37"/>
      <c r="AX51" s="37"/>
      <c r="BH51" s="4"/>
      <c r="BI51" s="4"/>
      <c r="BJ51" s="4"/>
      <c r="BK51" s="37"/>
      <c r="BL51" s="37"/>
      <c r="BM51" s="37"/>
      <c r="BW51" s="4"/>
      <c r="BX51" s="4"/>
      <c r="BY51" s="4"/>
      <c r="BZ51" s="37"/>
      <c r="CA51" s="37"/>
      <c r="CB51" s="37"/>
      <c r="CL51" s="4"/>
      <c r="CM51" s="4"/>
      <c r="CN51" s="4"/>
      <c r="CO51" s="37"/>
      <c r="CP51" s="37"/>
      <c r="CQ51" s="37"/>
      <c r="DA51" s="4"/>
      <c r="DB51" s="4"/>
      <c r="DC51" s="4"/>
      <c r="DD51" s="37"/>
      <c r="DE51" s="37"/>
      <c r="DF51" s="37"/>
      <c r="DP51" s="4"/>
      <c r="DQ51" s="4"/>
      <c r="DR51" s="4"/>
    </row>
    <row r="52" spans="33:122" ht="14.25">
      <c r="AG52" s="37"/>
      <c r="AH52" s="37"/>
      <c r="AI52" s="37"/>
      <c r="AS52" s="4"/>
      <c r="AT52" s="4"/>
      <c r="AU52" s="4"/>
      <c r="AV52" s="37"/>
      <c r="AW52" s="37"/>
      <c r="AX52" s="37"/>
      <c r="BH52" s="4"/>
      <c r="BI52" s="4"/>
      <c r="BJ52" s="4"/>
      <c r="BK52" s="37"/>
      <c r="BL52" s="37"/>
      <c r="BM52" s="37"/>
      <c r="BW52" s="4"/>
      <c r="BX52" s="4"/>
      <c r="BY52" s="4"/>
      <c r="BZ52" s="37"/>
      <c r="CA52" s="37"/>
      <c r="CB52" s="37"/>
      <c r="CL52" s="4"/>
      <c r="CM52" s="4"/>
      <c r="CN52" s="4"/>
      <c r="CO52" s="37"/>
      <c r="CP52" s="37"/>
      <c r="CQ52" s="37"/>
      <c r="DA52" s="4"/>
      <c r="DB52" s="4"/>
      <c r="DC52" s="4"/>
      <c r="DD52" s="37"/>
      <c r="DE52" s="37"/>
      <c r="DF52" s="37"/>
      <c r="DP52" s="4"/>
      <c r="DQ52" s="4"/>
      <c r="DR52" s="4"/>
    </row>
    <row r="53" spans="33:122" ht="14.25">
      <c r="AG53" s="37"/>
      <c r="AH53" s="37"/>
      <c r="AI53" s="37"/>
      <c r="AS53" s="4"/>
      <c r="AT53" s="4"/>
      <c r="AU53" s="4"/>
      <c r="AV53" s="37"/>
      <c r="AW53" s="37"/>
      <c r="AX53" s="37"/>
      <c r="BH53" s="4"/>
      <c r="BI53" s="4"/>
      <c r="BJ53" s="4"/>
      <c r="BK53" s="37"/>
      <c r="BL53" s="37"/>
      <c r="BM53" s="37"/>
      <c r="BW53" s="4"/>
      <c r="BX53" s="4"/>
      <c r="BY53" s="4"/>
      <c r="BZ53" s="37"/>
      <c r="CA53" s="37"/>
      <c r="CB53" s="37"/>
      <c r="CL53" s="4"/>
      <c r="CM53" s="4"/>
      <c r="CN53" s="4"/>
      <c r="CO53" s="37"/>
      <c r="CP53" s="37"/>
      <c r="CQ53" s="37"/>
      <c r="DA53" s="4"/>
      <c r="DB53" s="4"/>
      <c r="DC53" s="4"/>
      <c r="DD53" s="37"/>
      <c r="DE53" s="37"/>
      <c r="DF53" s="37"/>
      <c r="DP53" s="4"/>
      <c r="DQ53" s="4"/>
      <c r="DR53" s="4"/>
    </row>
    <row r="54" spans="33:122" ht="14.25">
      <c r="AG54" s="37"/>
      <c r="AH54" s="37"/>
      <c r="AI54" s="37"/>
      <c r="AS54" s="4"/>
      <c r="AT54" s="4"/>
      <c r="AU54" s="4"/>
      <c r="AV54" s="37"/>
      <c r="AW54" s="37"/>
      <c r="AX54" s="37"/>
      <c r="BH54" s="4"/>
      <c r="BI54" s="4"/>
      <c r="BJ54" s="4"/>
      <c r="BK54" s="37"/>
      <c r="BL54" s="37"/>
      <c r="BM54" s="37"/>
      <c r="BW54" s="4"/>
      <c r="BX54" s="4"/>
      <c r="BY54" s="4"/>
      <c r="BZ54" s="37"/>
      <c r="CA54" s="37"/>
      <c r="CB54" s="37"/>
      <c r="CL54" s="4"/>
      <c r="CM54" s="4"/>
      <c r="CN54" s="4"/>
      <c r="CO54" s="37"/>
      <c r="CP54" s="37"/>
      <c r="CQ54" s="37"/>
      <c r="DA54" s="4"/>
      <c r="DB54" s="4"/>
      <c r="DC54" s="4"/>
      <c r="DD54" s="37"/>
      <c r="DE54" s="37"/>
      <c r="DF54" s="37"/>
      <c r="DP54" s="4"/>
      <c r="DQ54" s="4"/>
      <c r="DR54" s="4"/>
    </row>
    <row r="55" spans="33:122" ht="14.25">
      <c r="AG55" s="37"/>
      <c r="AH55" s="37"/>
      <c r="AI55" s="37"/>
      <c r="AS55" s="4"/>
      <c r="AT55" s="4"/>
      <c r="AU55" s="4"/>
      <c r="AV55" s="37"/>
      <c r="AW55" s="37"/>
      <c r="AX55" s="37"/>
      <c r="BH55" s="4"/>
      <c r="BI55" s="4"/>
      <c r="BJ55" s="4"/>
      <c r="BK55" s="37"/>
      <c r="BL55" s="37"/>
      <c r="BM55" s="37"/>
      <c r="BW55" s="4"/>
      <c r="BX55" s="4"/>
      <c r="BY55" s="4"/>
      <c r="BZ55" s="37"/>
      <c r="CA55" s="37"/>
      <c r="CB55" s="37"/>
      <c r="CL55" s="4"/>
      <c r="CM55" s="4"/>
      <c r="CN55" s="4"/>
      <c r="CO55" s="37"/>
      <c r="CP55" s="37"/>
      <c r="CQ55" s="37"/>
      <c r="DA55" s="4"/>
      <c r="DB55" s="4"/>
      <c r="DC55" s="4"/>
      <c r="DD55" s="37"/>
      <c r="DE55" s="37"/>
      <c r="DF55" s="37"/>
      <c r="DP55" s="4"/>
      <c r="DQ55" s="4"/>
      <c r="DR55" s="4"/>
    </row>
    <row r="56" spans="33:122" ht="14.25">
      <c r="AG56" s="37"/>
      <c r="AH56" s="37"/>
      <c r="AI56" s="37"/>
      <c r="AS56" s="4"/>
      <c r="AT56" s="4"/>
      <c r="AU56" s="4"/>
      <c r="AV56" s="37"/>
      <c r="AW56" s="37"/>
      <c r="AX56" s="37"/>
      <c r="BH56" s="4"/>
      <c r="BI56" s="4"/>
      <c r="BJ56" s="4"/>
      <c r="BK56" s="37"/>
      <c r="BL56" s="37"/>
      <c r="BM56" s="37"/>
      <c r="BW56" s="4"/>
      <c r="BX56" s="4"/>
      <c r="BY56" s="4"/>
      <c r="BZ56" s="37"/>
      <c r="CA56" s="37"/>
      <c r="CB56" s="37"/>
      <c r="CL56" s="4"/>
      <c r="CM56" s="4"/>
      <c r="CN56" s="4"/>
      <c r="CO56" s="37"/>
      <c r="CP56" s="37"/>
      <c r="CQ56" s="37"/>
      <c r="DA56" s="4"/>
      <c r="DB56" s="4"/>
      <c r="DC56" s="4"/>
      <c r="DD56" s="37"/>
      <c r="DE56" s="37"/>
      <c r="DF56" s="37"/>
      <c r="DP56" s="4"/>
      <c r="DQ56" s="4"/>
      <c r="DR56" s="4"/>
    </row>
    <row r="57" spans="33:122" ht="14.25">
      <c r="AG57" s="37"/>
      <c r="AH57" s="37"/>
      <c r="AI57" s="37"/>
      <c r="AS57" s="4"/>
      <c r="AT57" s="4"/>
      <c r="AU57" s="4"/>
      <c r="AV57" s="37"/>
      <c r="AW57" s="37"/>
      <c r="AX57" s="37"/>
      <c r="BH57" s="4"/>
      <c r="BI57" s="4"/>
      <c r="BJ57" s="4"/>
      <c r="BK57" s="37"/>
      <c r="BL57" s="37"/>
      <c r="BM57" s="37"/>
      <c r="BW57" s="4"/>
      <c r="BX57" s="4"/>
      <c r="BY57" s="4"/>
      <c r="BZ57" s="37"/>
      <c r="CA57" s="37"/>
      <c r="CB57" s="37"/>
      <c r="CL57" s="4"/>
      <c r="CM57" s="4"/>
      <c r="CN57" s="4"/>
      <c r="CO57" s="37"/>
      <c r="CP57" s="37"/>
      <c r="CQ57" s="37"/>
      <c r="DA57" s="4"/>
      <c r="DB57" s="4"/>
      <c r="DC57" s="4"/>
      <c r="DD57" s="37"/>
      <c r="DE57" s="37"/>
      <c r="DF57" s="37"/>
      <c r="DP57" s="4"/>
      <c r="DQ57" s="4"/>
      <c r="DR57" s="4"/>
    </row>
    <row r="58" spans="33:122" ht="14.25">
      <c r="AG58" s="37"/>
      <c r="AH58" s="37"/>
      <c r="AI58" s="37"/>
      <c r="AS58" s="4"/>
      <c r="AT58" s="4"/>
      <c r="AU58" s="4"/>
      <c r="AV58" s="37"/>
      <c r="AW58" s="37"/>
      <c r="AX58" s="37"/>
      <c r="BH58" s="4"/>
      <c r="BI58" s="4"/>
      <c r="BJ58" s="4"/>
      <c r="BK58" s="37"/>
      <c r="BL58" s="37"/>
      <c r="BM58" s="37"/>
      <c r="BW58" s="4"/>
      <c r="BX58" s="4"/>
      <c r="BY58" s="4"/>
      <c r="BZ58" s="37"/>
      <c r="CA58" s="37"/>
      <c r="CB58" s="37"/>
      <c r="CL58" s="4"/>
      <c r="CM58" s="4"/>
      <c r="CN58" s="4"/>
      <c r="CO58" s="37"/>
      <c r="CP58" s="37"/>
      <c r="CQ58" s="37"/>
      <c r="DA58" s="4"/>
      <c r="DB58" s="4"/>
      <c r="DC58" s="4"/>
      <c r="DD58" s="37"/>
      <c r="DE58" s="37"/>
      <c r="DF58" s="37"/>
      <c r="DP58" s="4"/>
      <c r="DQ58" s="4"/>
      <c r="DR58" s="4"/>
    </row>
    <row r="59" spans="33:122" ht="14.25">
      <c r="AG59" s="37"/>
      <c r="AH59" s="37"/>
      <c r="AI59" s="37"/>
      <c r="AS59" s="4"/>
      <c r="AT59" s="4"/>
      <c r="AU59" s="4"/>
      <c r="AV59" s="37"/>
      <c r="AW59" s="37"/>
      <c r="AX59" s="37"/>
      <c r="BH59" s="4"/>
      <c r="BI59" s="4"/>
      <c r="BJ59" s="4"/>
      <c r="BK59" s="37"/>
      <c r="BL59" s="37"/>
      <c r="BM59" s="37"/>
      <c r="BW59" s="4"/>
      <c r="BX59" s="4"/>
      <c r="BY59" s="4"/>
      <c r="BZ59" s="37"/>
      <c r="CA59" s="37"/>
      <c r="CB59" s="37"/>
      <c r="CL59" s="4"/>
      <c r="CM59" s="4"/>
      <c r="CN59" s="4"/>
      <c r="CO59" s="37"/>
      <c r="CP59" s="37"/>
      <c r="CQ59" s="37"/>
      <c r="DA59" s="4"/>
      <c r="DB59" s="4"/>
      <c r="DC59" s="4"/>
      <c r="DD59" s="37"/>
      <c r="DE59" s="37"/>
      <c r="DF59" s="37"/>
      <c r="DP59" s="4"/>
      <c r="DQ59" s="4"/>
      <c r="DR59" s="4"/>
    </row>
    <row r="60" spans="33:122" ht="14.25">
      <c r="AG60" s="37"/>
      <c r="AH60" s="37"/>
      <c r="AI60" s="37"/>
      <c r="AS60" s="4"/>
      <c r="AT60" s="4"/>
      <c r="AU60" s="4"/>
      <c r="AV60" s="37"/>
      <c r="AW60" s="37"/>
      <c r="AX60" s="37"/>
      <c r="BH60" s="4"/>
      <c r="BI60" s="4"/>
      <c r="BJ60" s="4"/>
      <c r="BK60" s="37"/>
      <c r="BL60" s="37"/>
      <c r="BM60" s="37"/>
      <c r="BW60" s="4"/>
      <c r="BX60" s="4"/>
      <c r="BY60" s="4"/>
      <c r="BZ60" s="37"/>
      <c r="CA60" s="37"/>
      <c r="CB60" s="37"/>
      <c r="CL60" s="4"/>
      <c r="CM60" s="4"/>
      <c r="CN60" s="4"/>
      <c r="CO60" s="37"/>
      <c r="CP60" s="37"/>
      <c r="CQ60" s="37"/>
      <c r="DA60" s="4"/>
      <c r="DB60" s="4"/>
      <c r="DC60" s="4"/>
      <c r="DD60" s="37"/>
      <c r="DE60" s="37"/>
      <c r="DF60" s="37"/>
      <c r="DP60" s="4"/>
      <c r="DQ60" s="4"/>
      <c r="DR60" s="4"/>
    </row>
  </sheetData>
  <sheetProtection/>
  <protectedRanges>
    <protectedRange sqref="C10:D10" name="Range1"/>
    <protectedRange sqref="C40:D40" name="Range1_1_1"/>
    <protectedRange sqref="C18:D18" name="Range1_1_2"/>
    <protectedRange sqref="C29:D29" name="Range1_1_3"/>
    <protectedRange sqref="C31:D31" name="Range1_1_5"/>
    <protectedRange sqref="C38:D38" name="Range1_1_6"/>
  </protectedRanges>
  <mergeCells count="180">
    <mergeCell ref="FL46:FZ46"/>
    <mergeCell ref="FL47:FZ47"/>
    <mergeCell ref="FL48:FZ48"/>
    <mergeCell ref="FL49:FZ49"/>
    <mergeCell ref="FL50:FZ50"/>
    <mergeCell ref="EH46:EV46"/>
    <mergeCell ref="EH47:EV47"/>
    <mergeCell ref="EH48:EV48"/>
    <mergeCell ref="EH49:EV49"/>
    <mergeCell ref="EH50:EV50"/>
    <mergeCell ref="EW46:FK46"/>
    <mergeCell ref="EW47:FK47"/>
    <mergeCell ref="EW48:FK48"/>
    <mergeCell ref="EW49:FK49"/>
    <mergeCell ref="EW50:FK50"/>
    <mergeCell ref="CO49:DC49"/>
    <mergeCell ref="DD48:DR48"/>
    <mergeCell ref="DS46:EG46"/>
    <mergeCell ref="DS47:EG47"/>
    <mergeCell ref="DS48:EG48"/>
    <mergeCell ref="DS49:EG49"/>
    <mergeCell ref="BK46:BY46"/>
    <mergeCell ref="BK47:BY47"/>
    <mergeCell ref="BK49:BY49"/>
    <mergeCell ref="BK48:BY48"/>
    <mergeCell ref="BZ49:CN49"/>
    <mergeCell ref="DD46:DR46"/>
    <mergeCell ref="DD47:DR47"/>
    <mergeCell ref="BZ46:CN46"/>
    <mergeCell ref="BZ47:CN47"/>
    <mergeCell ref="AG48:AU48"/>
    <mergeCell ref="AG49:AU49"/>
    <mergeCell ref="AV46:BJ46"/>
    <mergeCell ref="AV47:BJ47"/>
    <mergeCell ref="AV48:BJ48"/>
    <mergeCell ref="AV49:BJ49"/>
    <mergeCell ref="BK11:BY11"/>
    <mergeCell ref="C50:Q50"/>
    <mergeCell ref="R46:AF46"/>
    <mergeCell ref="R48:AF48"/>
    <mergeCell ref="R50:AF50"/>
    <mergeCell ref="C49:Q49"/>
    <mergeCell ref="R49:AF49"/>
    <mergeCell ref="C46:Q46"/>
    <mergeCell ref="C47:Q47"/>
    <mergeCell ref="C48:Q48"/>
    <mergeCell ref="DD8:DR8"/>
    <mergeCell ref="CO11:DC11"/>
    <mergeCell ref="DD11:DR11"/>
    <mergeCell ref="DS11:EG11"/>
    <mergeCell ref="A44:B44"/>
    <mergeCell ref="A11:B11"/>
    <mergeCell ref="C11:Q11"/>
    <mergeCell ref="R11:AF11"/>
    <mergeCell ref="AG11:AU11"/>
    <mergeCell ref="AV11:BJ11"/>
    <mergeCell ref="BB5:BD5"/>
    <mergeCell ref="DD4:DF5"/>
    <mergeCell ref="DG5:DI5"/>
    <mergeCell ref="DJ5:DL5"/>
    <mergeCell ref="DM5:DO5"/>
    <mergeCell ref="CR4:CZ4"/>
    <mergeCell ref="DA3:DC5"/>
    <mergeCell ref="DD3:DO3"/>
    <mergeCell ref="CL3:CN5"/>
    <mergeCell ref="BT5:BV5"/>
    <mergeCell ref="A8:B8"/>
    <mergeCell ref="C8:Q8"/>
    <mergeCell ref="R8:AF8"/>
    <mergeCell ref="AG8:AU8"/>
    <mergeCell ref="BK8:BY8"/>
    <mergeCell ref="CO8:DC8"/>
    <mergeCell ref="AV8:BJ8"/>
    <mergeCell ref="DP3:DR5"/>
    <mergeCell ref="DG4:DO4"/>
    <mergeCell ref="DV5:DX5"/>
    <mergeCell ref="CO4:CQ5"/>
    <mergeCell ref="CI5:CK5"/>
    <mergeCell ref="CC5:CE5"/>
    <mergeCell ref="AJ5:AL5"/>
    <mergeCell ref="BN5:BP5"/>
    <mergeCell ref="BN4:BV4"/>
    <mergeCell ref="BK4:BM5"/>
    <mergeCell ref="BH3:BJ5"/>
    <mergeCell ref="BK3:BV3"/>
    <mergeCell ref="AS3:AU5"/>
    <mergeCell ref="AY4:BG4"/>
    <mergeCell ref="BQ5:BS5"/>
    <mergeCell ref="AV4:AX5"/>
    <mergeCell ref="BW3:BY5"/>
    <mergeCell ref="CC4:CK4"/>
    <mergeCell ref="CF5:CH5"/>
    <mergeCell ref="BZ3:CK3"/>
    <mergeCell ref="BK2:BY2"/>
    <mergeCell ref="BZ2:CN2"/>
    <mergeCell ref="BZ4:CB5"/>
    <mergeCell ref="DS2:EG2"/>
    <mergeCell ref="DS4:DU5"/>
    <mergeCell ref="DV4:ED4"/>
    <mergeCell ref="CR5:CT5"/>
    <mergeCell ref="CU5:CW5"/>
    <mergeCell ref="CO2:DC2"/>
    <mergeCell ref="DD2:DR2"/>
    <mergeCell ref="CO3:CZ3"/>
    <mergeCell ref="EB5:ED5"/>
    <mergeCell ref="DY5:EA5"/>
    <mergeCell ref="A3:A6"/>
    <mergeCell ref="B3:B6"/>
    <mergeCell ref="C3:N3"/>
    <mergeCell ref="O3:Q5"/>
    <mergeCell ref="R3:AC3"/>
    <mergeCell ref="AD3:AF5"/>
    <mergeCell ref="C4:E5"/>
    <mergeCell ref="X5:Z5"/>
    <mergeCell ref="AA5:AC5"/>
    <mergeCell ref="C2:Q2"/>
    <mergeCell ref="R2:AF2"/>
    <mergeCell ref="F5:H5"/>
    <mergeCell ref="I5:K5"/>
    <mergeCell ref="L5:N5"/>
    <mergeCell ref="U5:W5"/>
    <mergeCell ref="F4:N4"/>
    <mergeCell ref="R4:T5"/>
    <mergeCell ref="U4:AC4"/>
    <mergeCell ref="AG2:AU2"/>
    <mergeCell ref="AV2:BJ2"/>
    <mergeCell ref="BE5:BG5"/>
    <mergeCell ref="AJ4:AR4"/>
    <mergeCell ref="AM5:AO5"/>
    <mergeCell ref="AP5:AR5"/>
    <mergeCell ref="AV3:BG3"/>
    <mergeCell ref="AG3:AR3"/>
    <mergeCell ref="AG4:AI5"/>
    <mergeCell ref="AY5:BA5"/>
    <mergeCell ref="R1:AF1"/>
    <mergeCell ref="AG1:AU1"/>
    <mergeCell ref="AV1:BJ1"/>
    <mergeCell ref="BK1:BY1"/>
    <mergeCell ref="BZ1:CN1"/>
    <mergeCell ref="CO1:DC1"/>
    <mergeCell ref="DD1:DR1"/>
    <mergeCell ref="DS1:EG1"/>
    <mergeCell ref="FL2:FZ2"/>
    <mergeCell ref="FX5:FZ5"/>
    <mergeCell ref="EW2:FK2"/>
    <mergeCell ref="FU3:FZ4"/>
    <mergeCell ref="FU5:FW5"/>
    <mergeCell ref="FO5:FQ5"/>
    <mergeCell ref="FR5:FT5"/>
    <mergeCell ref="FL3:FN5"/>
    <mergeCell ref="FO3:FT4"/>
    <mergeCell ref="EN5:EP5"/>
    <mergeCell ref="EH3:EJ5"/>
    <mergeCell ref="EK5:EM5"/>
    <mergeCell ref="EQ5:ES5"/>
    <mergeCell ref="FF3:FK4"/>
    <mergeCell ref="EZ5:FB5"/>
    <mergeCell ref="EQ3:EV4"/>
    <mergeCell ref="EK3:EP4"/>
    <mergeCell ref="FF5:FH5"/>
    <mergeCell ref="FI5:FK5"/>
    <mergeCell ref="EZ3:FE4"/>
    <mergeCell ref="CO48:DC48"/>
    <mergeCell ref="EH8:EV8"/>
    <mergeCell ref="FC5:FE5"/>
    <mergeCell ref="ET5:EV5"/>
    <mergeCell ref="EW3:EY5"/>
    <mergeCell ref="CX5:CZ5"/>
    <mergeCell ref="DS3:ED3"/>
    <mergeCell ref="EE3:EG5"/>
    <mergeCell ref="BZ48:CN48"/>
    <mergeCell ref="CO46:DC46"/>
    <mergeCell ref="CO47:DC47"/>
    <mergeCell ref="AG46:AU46"/>
    <mergeCell ref="AG47:AU47"/>
    <mergeCell ref="FL8:FZ8"/>
    <mergeCell ref="EW8:FK8"/>
    <mergeCell ref="BZ8:CN8"/>
    <mergeCell ref="BZ11:CN11"/>
    <mergeCell ref="DS8:EG8"/>
  </mergeCells>
  <printOptions horizontalCentered="1"/>
  <pageMargins left="0.2755905511811024" right="0.4724409448818898" top="0.35433070866141736" bottom="0.6692913385826772" header="0.31496062992125984" footer="0.31496062992125984"/>
  <pageSetup firstPageNumber="1" useFirstPageNumber="1" orientation="landscape" paperSize="9" scale="72" r:id="rId1"/>
  <headerFooter alignWithMargins="0">
    <oddFooter>&amp;C&amp;"Cambria,Regular"&amp;9X-&amp;P</oddFooter>
  </headerFooter>
  <rowBreaks count="1" manualBreakCount="1">
    <brk id="28" max="241" man="1"/>
  </rowBreaks>
  <colBreaks count="11" manualBreakCount="11">
    <brk id="17" max="48" man="1"/>
    <brk id="32" max="48" man="1"/>
    <brk id="47" max="48" man="1"/>
    <brk id="62" max="48" man="1"/>
    <brk id="77" max="48" man="1"/>
    <brk id="92" max="48" man="1"/>
    <brk id="107" max="48" man="1"/>
    <brk id="122" max="48" man="1"/>
    <brk id="137" max="48" man="1"/>
    <brk id="152" max="48" man="1"/>
    <brk id="167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6"/>
  <sheetViews>
    <sheetView view="pageBreakPreview" zoomScale="87" zoomScaleSheetLayoutView="87" zoomScalePageLayoutView="0" workbookViewId="0" topLeftCell="A1">
      <pane xSplit="2" ySplit="7" topLeftCell="C8" activePane="bottomRight" state="frozen"/>
      <selection pane="topLeft" activeCell="AC14" sqref="AC14"/>
      <selection pane="topRight" activeCell="AC14" sqref="AC14"/>
      <selection pane="bottomLeft" activeCell="AC14" sqref="AC14"/>
      <selection pane="bottomRight" activeCell="BT14" sqref="BT14"/>
    </sheetView>
  </sheetViews>
  <sheetFormatPr defaultColWidth="9.140625" defaultRowHeight="12.75"/>
  <cols>
    <col min="1" max="1" width="4.28125" style="40" customWidth="1"/>
    <col min="2" max="2" width="24.421875" style="40" customWidth="1"/>
    <col min="3" max="3" width="9.57421875" style="40" customWidth="1"/>
    <col min="4" max="8" width="9.140625" style="40" bestFit="1" customWidth="1"/>
    <col min="9" max="19" width="8.7109375" style="40" customWidth="1"/>
    <col min="20" max="20" width="9.00390625" style="40" customWidth="1"/>
    <col min="21" max="21" width="8.8515625" style="38" customWidth="1"/>
    <col min="22" max="22" width="9.140625" style="38" bestFit="1" customWidth="1"/>
    <col min="23" max="23" width="8.8515625" style="38" customWidth="1"/>
    <col min="24" max="24" width="8.140625" style="38" customWidth="1"/>
    <col min="25" max="25" width="6.8515625" style="38" customWidth="1"/>
    <col min="26" max="27" width="8.140625" style="38" customWidth="1"/>
    <col min="28" max="28" width="7.7109375" style="38" bestFit="1" customWidth="1"/>
    <col min="29" max="29" width="8.140625" style="38" customWidth="1"/>
    <col min="30" max="30" width="10.00390625" style="38" customWidth="1"/>
    <col min="31" max="35" width="6.8515625" style="38" customWidth="1"/>
    <col min="36" max="36" width="8.8515625" style="38" customWidth="1"/>
    <col min="37" max="37" width="8.140625" style="38" customWidth="1"/>
    <col min="38" max="38" width="8.8515625" style="38" customWidth="1"/>
    <col min="39" max="39" width="8.140625" style="38" customWidth="1"/>
    <col min="40" max="40" width="6.8515625" style="38" customWidth="1"/>
    <col min="41" max="42" width="8.140625" style="38" customWidth="1"/>
    <col min="43" max="43" width="7.00390625" style="38" customWidth="1"/>
    <col min="44" max="44" width="8.140625" style="38" customWidth="1"/>
    <col min="45" max="47" width="6.8515625" style="38" customWidth="1"/>
    <col min="48" max="48" width="10.421875" style="38" customWidth="1"/>
    <col min="49" max="50" width="6.8515625" style="38" customWidth="1"/>
    <col min="51" max="51" width="8.8515625" style="38" customWidth="1"/>
    <col min="52" max="52" width="8.140625" style="38" customWidth="1"/>
    <col min="53" max="53" width="8.8515625" style="38" customWidth="1"/>
    <col min="54" max="54" width="8.140625" style="38" customWidth="1"/>
    <col min="55" max="55" width="6.8515625" style="38" customWidth="1"/>
    <col min="56" max="57" width="8.140625" style="38" customWidth="1"/>
    <col min="58" max="58" width="7.00390625" style="38" customWidth="1"/>
    <col min="59" max="59" width="8.140625" style="38" customWidth="1"/>
    <col min="60" max="65" width="6.8515625" style="38" customWidth="1"/>
    <col min="66" max="16384" width="9.140625" style="40" customWidth="1"/>
  </cols>
  <sheetData>
    <row r="1" spans="3:65" ht="29.25" customHeight="1">
      <c r="C1" s="176" t="s">
        <v>81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9" t="s">
        <v>81</v>
      </c>
      <c r="V1" s="19"/>
      <c r="W1" s="19"/>
      <c r="AI1" s="19"/>
      <c r="AJ1" s="19" t="s">
        <v>81</v>
      </c>
      <c r="AK1" s="19"/>
      <c r="AL1" s="19"/>
      <c r="AX1" s="19"/>
      <c r="AY1" s="19" t="s">
        <v>81</v>
      </c>
      <c r="AZ1" s="19"/>
      <c r="BA1" s="19"/>
      <c r="BM1" s="19"/>
    </row>
    <row r="2" spans="1:65" s="41" customFormat="1" ht="19.5" customHeight="1">
      <c r="A2" s="18"/>
      <c r="B2" s="18"/>
      <c r="C2" s="177" t="s">
        <v>87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24" t="s">
        <v>88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4" t="s">
        <v>89</v>
      </c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4" t="s">
        <v>90</v>
      </c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</row>
    <row r="3" spans="1:65" s="42" customFormat="1" ht="19.5" customHeight="1">
      <c r="A3" s="181" t="s">
        <v>20</v>
      </c>
      <c r="B3" s="181" t="s">
        <v>0</v>
      </c>
      <c r="C3" s="182" t="s">
        <v>1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2" t="s">
        <v>1</v>
      </c>
      <c r="P3" s="183"/>
      <c r="Q3" s="183"/>
      <c r="R3" s="183"/>
      <c r="S3" s="183"/>
      <c r="T3" s="190"/>
      <c r="U3" s="184" t="s">
        <v>32</v>
      </c>
      <c r="V3" s="185"/>
      <c r="W3" s="186"/>
      <c r="X3" s="184" t="s">
        <v>33</v>
      </c>
      <c r="Y3" s="185"/>
      <c r="Z3" s="185"/>
      <c r="AA3" s="185"/>
      <c r="AB3" s="185"/>
      <c r="AC3" s="186"/>
      <c r="AD3" s="184" t="s">
        <v>31</v>
      </c>
      <c r="AE3" s="185"/>
      <c r="AF3" s="185"/>
      <c r="AG3" s="185"/>
      <c r="AH3" s="185"/>
      <c r="AI3" s="186"/>
      <c r="AJ3" s="184" t="s">
        <v>32</v>
      </c>
      <c r="AK3" s="185"/>
      <c r="AL3" s="186"/>
      <c r="AM3" s="184" t="s">
        <v>33</v>
      </c>
      <c r="AN3" s="185"/>
      <c r="AO3" s="185"/>
      <c r="AP3" s="185"/>
      <c r="AQ3" s="185"/>
      <c r="AR3" s="186"/>
      <c r="AS3" s="184" t="s">
        <v>31</v>
      </c>
      <c r="AT3" s="185"/>
      <c r="AU3" s="185"/>
      <c r="AV3" s="185"/>
      <c r="AW3" s="185"/>
      <c r="AX3" s="186"/>
      <c r="AY3" s="184" t="s">
        <v>32</v>
      </c>
      <c r="AZ3" s="185"/>
      <c r="BA3" s="186"/>
      <c r="BB3" s="184" t="s">
        <v>33</v>
      </c>
      <c r="BC3" s="185"/>
      <c r="BD3" s="185"/>
      <c r="BE3" s="185"/>
      <c r="BF3" s="185"/>
      <c r="BG3" s="186"/>
      <c r="BH3" s="184" t="s">
        <v>31</v>
      </c>
      <c r="BI3" s="185"/>
      <c r="BJ3" s="185"/>
      <c r="BK3" s="185"/>
      <c r="BL3" s="185"/>
      <c r="BM3" s="186"/>
    </row>
    <row r="4" spans="1:65" s="42" customFormat="1" ht="23.25" customHeight="1">
      <c r="A4" s="181"/>
      <c r="B4" s="181"/>
      <c r="C4" s="181" t="s">
        <v>26</v>
      </c>
      <c r="D4" s="181"/>
      <c r="E4" s="181"/>
      <c r="F4" s="181"/>
      <c r="G4" s="181"/>
      <c r="H4" s="181"/>
      <c r="I4" s="181" t="s">
        <v>27</v>
      </c>
      <c r="J4" s="181"/>
      <c r="K4" s="181"/>
      <c r="L4" s="181"/>
      <c r="M4" s="181"/>
      <c r="N4" s="181"/>
      <c r="O4" s="181" t="s">
        <v>28</v>
      </c>
      <c r="P4" s="181"/>
      <c r="Q4" s="181"/>
      <c r="R4" s="181"/>
      <c r="S4" s="181"/>
      <c r="T4" s="181"/>
      <c r="U4" s="191"/>
      <c r="V4" s="192"/>
      <c r="W4" s="193"/>
      <c r="X4" s="187"/>
      <c r="Y4" s="188"/>
      <c r="Z4" s="188"/>
      <c r="AA4" s="188"/>
      <c r="AB4" s="188"/>
      <c r="AC4" s="189"/>
      <c r="AD4" s="187"/>
      <c r="AE4" s="188"/>
      <c r="AF4" s="188"/>
      <c r="AG4" s="188"/>
      <c r="AH4" s="188"/>
      <c r="AI4" s="189"/>
      <c r="AJ4" s="191"/>
      <c r="AK4" s="192"/>
      <c r="AL4" s="193"/>
      <c r="AM4" s="187"/>
      <c r="AN4" s="188"/>
      <c r="AO4" s="188"/>
      <c r="AP4" s="188"/>
      <c r="AQ4" s="188"/>
      <c r="AR4" s="189"/>
      <c r="AS4" s="187"/>
      <c r="AT4" s="188"/>
      <c r="AU4" s="188"/>
      <c r="AV4" s="188"/>
      <c r="AW4" s="188"/>
      <c r="AX4" s="189"/>
      <c r="AY4" s="191"/>
      <c r="AZ4" s="192"/>
      <c r="BA4" s="193"/>
      <c r="BB4" s="187"/>
      <c r="BC4" s="188"/>
      <c r="BD4" s="188"/>
      <c r="BE4" s="188"/>
      <c r="BF4" s="188"/>
      <c r="BG4" s="189"/>
      <c r="BH4" s="187"/>
      <c r="BI4" s="188"/>
      <c r="BJ4" s="188"/>
      <c r="BK4" s="188"/>
      <c r="BL4" s="188"/>
      <c r="BM4" s="189"/>
    </row>
    <row r="5" spans="1:65" s="42" customFormat="1" ht="27" customHeight="1">
      <c r="A5" s="181"/>
      <c r="B5" s="181"/>
      <c r="C5" s="181" t="s">
        <v>2</v>
      </c>
      <c r="D5" s="181"/>
      <c r="E5" s="181"/>
      <c r="F5" s="181" t="s">
        <v>3</v>
      </c>
      <c r="G5" s="181"/>
      <c r="H5" s="181"/>
      <c r="I5" s="181" t="s">
        <v>2</v>
      </c>
      <c r="J5" s="181"/>
      <c r="K5" s="181"/>
      <c r="L5" s="181" t="s">
        <v>3</v>
      </c>
      <c r="M5" s="181"/>
      <c r="N5" s="181"/>
      <c r="O5" s="181" t="s">
        <v>2</v>
      </c>
      <c r="P5" s="181"/>
      <c r="Q5" s="181"/>
      <c r="R5" s="181" t="s">
        <v>3</v>
      </c>
      <c r="S5" s="181"/>
      <c r="T5" s="181"/>
      <c r="U5" s="187"/>
      <c r="V5" s="188"/>
      <c r="W5" s="189"/>
      <c r="X5" s="178" t="s">
        <v>34</v>
      </c>
      <c r="Y5" s="179"/>
      <c r="Z5" s="180"/>
      <c r="AA5" s="178" t="s">
        <v>35</v>
      </c>
      <c r="AB5" s="179"/>
      <c r="AC5" s="180"/>
      <c r="AD5" s="178" t="s">
        <v>34</v>
      </c>
      <c r="AE5" s="179"/>
      <c r="AF5" s="180"/>
      <c r="AG5" s="178" t="s">
        <v>35</v>
      </c>
      <c r="AH5" s="179"/>
      <c r="AI5" s="180"/>
      <c r="AJ5" s="187"/>
      <c r="AK5" s="188"/>
      <c r="AL5" s="189"/>
      <c r="AM5" s="178" t="s">
        <v>34</v>
      </c>
      <c r="AN5" s="179"/>
      <c r="AO5" s="180"/>
      <c r="AP5" s="178" t="s">
        <v>35</v>
      </c>
      <c r="AQ5" s="179"/>
      <c r="AR5" s="180"/>
      <c r="AS5" s="178" t="s">
        <v>34</v>
      </c>
      <c r="AT5" s="179"/>
      <c r="AU5" s="180"/>
      <c r="AV5" s="178" t="s">
        <v>35</v>
      </c>
      <c r="AW5" s="179"/>
      <c r="AX5" s="180"/>
      <c r="AY5" s="187"/>
      <c r="AZ5" s="188"/>
      <c r="BA5" s="189"/>
      <c r="BB5" s="178" t="s">
        <v>34</v>
      </c>
      <c r="BC5" s="179"/>
      <c r="BD5" s="180"/>
      <c r="BE5" s="178" t="s">
        <v>35</v>
      </c>
      <c r="BF5" s="179"/>
      <c r="BG5" s="180"/>
      <c r="BH5" s="178" t="s">
        <v>34</v>
      </c>
      <c r="BI5" s="179"/>
      <c r="BJ5" s="180"/>
      <c r="BK5" s="178" t="s">
        <v>35</v>
      </c>
      <c r="BL5" s="179"/>
      <c r="BM5" s="180"/>
    </row>
    <row r="6" spans="1:65" s="42" customFormat="1" ht="28.5" customHeight="1">
      <c r="A6" s="181"/>
      <c r="B6" s="181"/>
      <c r="C6" s="43" t="s">
        <v>5</v>
      </c>
      <c r="D6" s="43" t="s">
        <v>6</v>
      </c>
      <c r="E6" s="43" t="s">
        <v>7</v>
      </c>
      <c r="F6" s="43" t="s">
        <v>5</v>
      </c>
      <c r="G6" s="43" t="s">
        <v>6</v>
      </c>
      <c r="H6" s="43" t="s">
        <v>7</v>
      </c>
      <c r="I6" s="43" t="s">
        <v>5</v>
      </c>
      <c r="J6" s="43" t="s">
        <v>6</v>
      </c>
      <c r="K6" s="43" t="s">
        <v>7</v>
      </c>
      <c r="L6" s="43" t="s">
        <v>5</v>
      </c>
      <c r="M6" s="43" t="s">
        <v>6</v>
      </c>
      <c r="N6" s="43" t="s">
        <v>7</v>
      </c>
      <c r="O6" s="43" t="s">
        <v>5</v>
      </c>
      <c r="P6" s="43" t="s">
        <v>6</v>
      </c>
      <c r="Q6" s="43" t="s">
        <v>7</v>
      </c>
      <c r="R6" s="43" t="s">
        <v>5</v>
      </c>
      <c r="S6" s="43" t="s">
        <v>6</v>
      </c>
      <c r="T6" s="43" t="s">
        <v>7</v>
      </c>
      <c r="U6" s="44" t="s">
        <v>5</v>
      </c>
      <c r="V6" s="44" t="s">
        <v>6</v>
      </c>
      <c r="W6" s="44" t="s">
        <v>7</v>
      </c>
      <c r="X6" s="44" t="s">
        <v>5</v>
      </c>
      <c r="Y6" s="44" t="s">
        <v>6</v>
      </c>
      <c r="Z6" s="44" t="s">
        <v>7</v>
      </c>
      <c r="AA6" s="44" t="s">
        <v>5</v>
      </c>
      <c r="AB6" s="44" t="s">
        <v>6</v>
      </c>
      <c r="AC6" s="44" t="s">
        <v>7</v>
      </c>
      <c r="AD6" s="44" t="s">
        <v>5</v>
      </c>
      <c r="AE6" s="44" t="s">
        <v>6</v>
      </c>
      <c r="AF6" s="44" t="s">
        <v>7</v>
      </c>
      <c r="AG6" s="44" t="s">
        <v>5</v>
      </c>
      <c r="AH6" s="44" t="s">
        <v>6</v>
      </c>
      <c r="AI6" s="44" t="s">
        <v>7</v>
      </c>
      <c r="AJ6" s="44" t="s">
        <v>5</v>
      </c>
      <c r="AK6" s="44" t="s">
        <v>6</v>
      </c>
      <c r="AL6" s="44" t="s">
        <v>7</v>
      </c>
      <c r="AM6" s="44" t="s">
        <v>5</v>
      </c>
      <c r="AN6" s="44" t="s">
        <v>6</v>
      </c>
      <c r="AO6" s="44" t="s">
        <v>7</v>
      </c>
      <c r="AP6" s="44" t="s">
        <v>5</v>
      </c>
      <c r="AQ6" s="44" t="s">
        <v>6</v>
      </c>
      <c r="AR6" s="44" t="s">
        <v>7</v>
      </c>
      <c r="AS6" s="44" t="s">
        <v>5</v>
      </c>
      <c r="AT6" s="44" t="s">
        <v>6</v>
      </c>
      <c r="AU6" s="44" t="s">
        <v>7</v>
      </c>
      <c r="AV6" s="44" t="s">
        <v>5</v>
      </c>
      <c r="AW6" s="44" t="s">
        <v>6</v>
      </c>
      <c r="AX6" s="44" t="s">
        <v>7</v>
      </c>
      <c r="AY6" s="44" t="s">
        <v>5</v>
      </c>
      <c r="AZ6" s="44" t="s">
        <v>6</v>
      </c>
      <c r="BA6" s="44" t="s">
        <v>7</v>
      </c>
      <c r="BB6" s="44" t="s">
        <v>5</v>
      </c>
      <c r="BC6" s="44" t="s">
        <v>6</v>
      </c>
      <c r="BD6" s="44" t="s">
        <v>7</v>
      </c>
      <c r="BE6" s="44" t="s">
        <v>5</v>
      </c>
      <c r="BF6" s="44" t="s">
        <v>6</v>
      </c>
      <c r="BG6" s="44" t="s">
        <v>7</v>
      </c>
      <c r="BH6" s="44" t="s">
        <v>5</v>
      </c>
      <c r="BI6" s="44" t="s">
        <v>6</v>
      </c>
      <c r="BJ6" s="44" t="s">
        <v>7</v>
      </c>
      <c r="BK6" s="44" t="s">
        <v>5</v>
      </c>
      <c r="BL6" s="44" t="s">
        <v>6</v>
      </c>
      <c r="BM6" s="44" t="s">
        <v>7</v>
      </c>
    </row>
    <row r="7" spans="1:65" s="13" customFormat="1" ht="22.5" customHeight="1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  <c r="M7" s="45">
        <v>13</v>
      </c>
      <c r="N7" s="45">
        <v>14</v>
      </c>
      <c r="O7" s="45">
        <v>15</v>
      </c>
      <c r="P7" s="45">
        <v>16</v>
      </c>
      <c r="Q7" s="45">
        <v>17</v>
      </c>
      <c r="R7" s="45">
        <v>18</v>
      </c>
      <c r="S7" s="45">
        <v>19</v>
      </c>
      <c r="T7" s="45">
        <v>20</v>
      </c>
      <c r="U7" s="46">
        <v>3</v>
      </c>
      <c r="V7" s="46">
        <v>4</v>
      </c>
      <c r="W7" s="46">
        <v>5</v>
      </c>
      <c r="X7" s="46">
        <v>6</v>
      </c>
      <c r="Y7" s="46">
        <v>7</v>
      </c>
      <c r="Z7" s="46">
        <v>8</v>
      </c>
      <c r="AA7" s="46">
        <v>9</v>
      </c>
      <c r="AB7" s="46">
        <v>10</v>
      </c>
      <c r="AC7" s="46">
        <v>11</v>
      </c>
      <c r="AD7" s="46">
        <v>12</v>
      </c>
      <c r="AE7" s="46">
        <v>13</v>
      </c>
      <c r="AF7" s="46">
        <v>14</v>
      </c>
      <c r="AG7" s="46">
        <v>15</v>
      </c>
      <c r="AH7" s="46">
        <v>16</v>
      </c>
      <c r="AI7" s="46">
        <v>17</v>
      </c>
      <c r="AJ7" s="46">
        <v>3</v>
      </c>
      <c r="AK7" s="46">
        <v>4</v>
      </c>
      <c r="AL7" s="46">
        <v>5</v>
      </c>
      <c r="AM7" s="46">
        <v>6</v>
      </c>
      <c r="AN7" s="46">
        <v>7</v>
      </c>
      <c r="AO7" s="46">
        <v>8</v>
      </c>
      <c r="AP7" s="46">
        <v>9</v>
      </c>
      <c r="AQ7" s="46">
        <v>10</v>
      </c>
      <c r="AR7" s="46">
        <v>11</v>
      </c>
      <c r="AS7" s="46">
        <v>12</v>
      </c>
      <c r="AT7" s="46">
        <v>13</v>
      </c>
      <c r="AU7" s="46">
        <v>14</v>
      </c>
      <c r="AV7" s="46">
        <v>15</v>
      </c>
      <c r="AW7" s="46">
        <v>16</v>
      </c>
      <c r="AX7" s="46">
        <v>17</v>
      </c>
      <c r="AY7" s="46">
        <v>3</v>
      </c>
      <c r="AZ7" s="46">
        <v>4</v>
      </c>
      <c r="BA7" s="46">
        <v>5</v>
      </c>
      <c r="BB7" s="46">
        <v>6</v>
      </c>
      <c r="BC7" s="46">
        <v>7</v>
      </c>
      <c r="BD7" s="46">
        <v>8</v>
      </c>
      <c r="BE7" s="46">
        <v>9</v>
      </c>
      <c r="BF7" s="46">
        <v>10</v>
      </c>
      <c r="BG7" s="46">
        <v>11</v>
      </c>
      <c r="BH7" s="46">
        <v>12</v>
      </c>
      <c r="BI7" s="46">
        <v>13</v>
      </c>
      <c r="BJ7" s="46">
        <v>14</v>
      </c>
      <c r="BK7" s="46">
        <v>15</v>
      </c>
      <c r="BL7" s="46">
        <v>16</v>
      </c>
      <c r="BM7" s="46">
        <v>17</v>
      </c>
    </row>
    <row r="8" spans="1:65" s="47" customFormat="1" ht="36" customHeight="1">
      <c r="A8" s="29">
        <v>1</v>
      </c>
      <c r="B8" s="92" t="s">
        <v>11</v>
      </c>
      <c r="C8" s="110">
        <v>122233</v>
      </c>
      <c r="D8" s="110">
        <v>54799</v>
      </c>
      <c r="E8" s="111">
        <v>177032</v>
      </c>
      <c r="F8" s="110">
        <v>87159</v>
      </c>
      <c r="G8" s="110">
        <v>39853</v>
      </c>
      <c r="H8" s="111">
        <v>127012</v>
      </c>
      <c r="I8" s="110">
        <v>18390</v>
      </c>
      <c r="J8" s="110">
        <v>5688</v>
      </c>
      <c r="K8" s="111">
        <v>24078</v>
      </c>
      <c r="L8" s="110">
        <v>11570</v>
      </c>
      <c r="M8" s="110">
        <v>3693</v>
      </c>
      <c r="N8" s="111">
        <v>15263</v>
      </c>
      <c r="O8" s="110">
        <v>7434</v>
      </c>
      <c r="P8" s="110">
        <v>6933</v>
      </c>
      <c r="Q8" s="111">
        <v>14367</v>
      </c>
      <c r="R8" s="110">
        <v>4636</v>
      </c>
      <c r="S8" s="110">
        <v>4361</v>
      </c>
      <c r="T8" s="111">
        <v>8997</v>
      </c>
      <c r="U8" s="107">
        <v>87159</v>
      </c>
      <c r="V8" s="107">
        <v>39853</v>
      </c>
      <c r="W8" s="107">
        <v>127012</v>
      </c>
      <c r="X8" s="107">
        <v>327</v>
      </c>
      <c r="Y8" s="107">
        <v>239</v>
      </c>
      <c r="Z8" s="107">
        <v>566</v>
      </c>
      <c r="AA8" s="107">
        <v>11768</v>
      </c>
      <c r="AB8" s="107">
        <v>5599</v>
      </c>
      <c r="AC8" s="107">
        <v>17367</v>
      </c>
      <c r="AD8" s="112">
        <v>0.37517640174852857</v>
      </c>
      <c r="AE8" s="112">
        <v>0.5997039118761449</v>
      </c>
      <c r="AF8" s="112">
        <v>0.44562718483292924</v>
      </c>
      <c r="AG8" s="112">
        <v>13.501761149164171</v>
      </c>
      <c r="AH8" s="112">
        <v>14.04913055478885</v>
      </c>
      <c r="AI8" s="112">
        <v>13.673511164299438</v>
      </c>
      <c r="AJ8" s="107">
        <v>11570</v>
      </c>
      <c r="AK8" s="107">
        <v>3693</v>
      </c>
      <c r="AL8" s="107">
        <v>15263</v>
      </c>
      <c r="AM8" s="107">
        <v>17</v>
      </c>
      <c r="AN8" s="107">
        <v>11</v>
      </c>
      <c r="AO8" s="107">
        <v>28</v>
      </c>
      <c r="AP8" s="107">
        <v>1458</v>
      </c>
      <c r="AQ8" s="107">
        <v>506</v>
      </c>
      <c r="AR8" s="107">
        <v>1964</v>
      </c>
      <c r="AS8" s="112">
        <v>0.14693171996542784</v>
      </c>
      <c r="AT8" s="112">
        <v>0.29786081776333606</v>
      </c>
      <c r="AU8" s="112">
        <v>0.18345017362248575</v>
      </c>
      <c r="AV8" s="112">
        <v>12.601555747623163</v>
      </c>
      <c r="AW8" s="112">
        <v>13.701597617113459</v>
      </c>
      <c r="AX8" s="112">
        <v>12.867719321234357</v>
      </c>
      <c r="AY8" s="107">
        <v>4636</v>
      </c>
      <c r="AZ8" s="107">
        <v>4361</v>
      </c>
      <c r="BA8" s="107">
        <v>8997</v>
      </c>
      <c r="BB8" s="107">
        <v>2</v>
      </c>
      <c r="BC8" s="107">
        <v>5</v>
      </c>
      <c r="BD8" s="107">
        <v>7</v>
      </c>
      <c r="BE8" s="107">
        <v>577</v>
      </c>
      <c r="BF8" s="107">
        <v>450</v>
      </c>
      <c r="BG8" s="107">
        <v>1027</v>
      </c>
      <c r="BH8" s="112">
        <v>0.04314063848144953</v>
      </c>
      <c r="BI8" s="112">
        <v>0.11465260261407934</v>
      </c>
      <c r="BJ8" s="112">
        <v>0.07780371234856064</v>
      </c>
      <c r="BK8" s="112">
        <v>12.446074201898188</v>
      </c>
      <c r="BL8" s="112">
        <v>10.31873423526714</v>
      </c>
      <c r="BM8" s="112">
        <v>11.414916083138824</v>
      </c>
    </row>
    <row r="9" spans="1:65" s="143" customFormat="1" ht="29.25" customHeight="1">
      <c r="A9" s="136">
        <v>2</v>
      </c>
      <c r="B9" s="137" t="s">
        <v>40</v>
      </c>
      <c r="C9" s="138">
        <v>62866</v>
      </c>
      <c r="D9" s="138">
        <v>29357</v>
      </c>
      <c r="E9" s="139">
        <v>92223</v>
      </c>
      <c r="F9" s="138">
        <v>46500</v>
      </c>
      <c r="G9" s="138">
        <v>23080</v>
      </c>
      <c r="H9" s="139">
        <v>69580</v>
      </c>
      <c r="I9" s="140">
        <v>13874</v>
      </c>
      <c r="J9" s="140">
        <v>7072</v>
      </c>
      <c r="K9" s="139">
        <v>20946</v>
      </c>
      <c r="L9" s="140">
        <v>10255</v>
      </c>
      <c r="M9" s="140">
        <v>5624</v>
      </c>
      <c r="N9" s="139">
        <v>15879</v>
      </c>
      <c r="O9" s="139">
        <v>6778</v>
      </c>
      <c r="P9" s="139">
        <v>3482</v>
      </c>
      <c r="Q9" s="139">
        <v>10260</v>
      </c>
      <c r="R9" s="139">
        <v>4852</v>
      </c>
      <c r="S9" s="139">
        <v>2548</v>
      </c>
      <c r="T9" s="139">
        <v>7400</v>
      </c>
      <c r="U9" s="139">
        <v>46500</v>
      </c>
      <c r="V9" s="139">
        <v>23080</v>
      </c>
      <c r="W9" s="139">
        <v>69580</v>
      </c>
      <c r="X9" s="139">
        <v>108</v>
      </c>
      <c r="Y9" s="139">
        <v>83</v>
      </c>
      <c r="Z9" s="139">
        <v>191</v>
      </c>
      <c r="AA9" s="139">
        <v>6522</v>
      </c>
      <c r="AB9" s="139">
        <v>4555</v>
      </c>
      <c r="AC9" s="139">
        <v>11077</v>
      </c>
      <c r="AD9" s="141">
        <v>0.23225806451612904</v>
      </c>
      <c r="AE9" s="141">
        <v>0.3596187175043327</v>
      </c>
      <c r="AF9" s="141">
        <v>0.27450416786432885</v>
      </c>
      <c r="AG9" s="142">
        <v>14.025806451612903</v>
      </c>
      <c r="AH9" s="142">
        <v>19.735701906412476</v>
      </c>
      <c r="AI9" s="142">
        <v>15.919804541534925</v>
      </c>
      <c r="AJ9" s="139">
        <v>10255</v>
      </c>
      <c r="AK9" s="139">
        <v>5624</v>
      </c>
      <c r="AL9" s="139">
        <v>15879</v>
      </c>
      <c r="AM9" s="139">
        <v>14</v>
      </c>
      <c r="AN9" s="139">
        <v>22</v>
      </c>
      <c r="AO9" s="139">
        <v>36</v>
      </c>
      <c r="AP9" s="139">
        <v>1293</v>
      </c>
      <c r="AQ9" s="139">
        <v>931</v>
      </c>
      <c r="AR9" s="139">
        <v>2224</v>
      </c>
      <c r="AS9" s="141">
        <v>0.13651877133105803</v>
      </c>
      <c r="AT9" s="141">
        <v>0.39118065433854904</v>
      </c>
      <c r="AU9" s="141">
        <v>0.22671452862270924</v>
      </c>
      <c r="AV9" s="142">
        <v>12.608483666504144</v>
      </c>
      <c r="AW9" s="142">
        <v>16.554054054054053</v>
      </c>
      <c r="AX9" s="142">
        <v>14.005919768247372</v>
      </c>
      <c r="AY9" s="139">
        <v>4852</v>
      </c>
      <c r="AZ9" s="139">
        <v>2548</v>
      </c>
      <c r="BA9" s="139">
        <v>7400</v>
      </c>
      <c r="BB9" s="139">
        <v>6</v>
      </c>
      <c r="BC9" s="139">
        <v>4</v>
      </c>
      <c r="BD9" s="139">
        <v>10</v>
      </c>
      <c r="BE9" s="139">
        <v>556</v>
      </c>
      <c r="BF9" s="139">
        <v>383</v>
      </c>
      <c r="BG9" s="139">
        <v>939</v>
      </c>
      <c r="BH9" s="141">
        <v>0.12366034624896949</v>
      </c>
      <c r="BI9" s="141">
        <v>0.15698587127158556</v>
      </c>
      <c r="BJ9" s="141">
        <v>0.13513513513513514</v>
      </c>
      <c r="BK9" s="142">
        <v>11.45919208573784</v>
      </c>
      <c r="BL9" s="142">
        <v>15.031397174254316</v>
      </c>
      <c r="BM9" s="142">
        <v>12.68918918918919</v>
      </c>
    </row>
    <row r="10" spans="1:65" s="47" customFormat="1" ht="36" customHeight="1">
      <c r="A10" s="29">
        <v>3</v>
      </c>
      <c r="B10" s="93" t="s">
        <v>30</v>
      </c>
      <c r="C10" s="110">
        <v>28219</v>
      </c>
      <c r="D10" s="110">
        <v>34996</v>
      </c>
      <c r="E10" s="111">
        <v>63215</v>
      </c>
      <c r="F10" s="110">
        <v>13369</v>
      </c>
      <c r="G10" s="110">
        <v>14907</v>
      </c>
      <c r="H10" s="111">
        <v>28276</v>
      </c>
      <c r="I10" s="110">
        <v>4242</v>
      </c>
      <c r="J10" s="110">
        <v>5399</v>
      </c>
      <c r="K10" s="111">
        <v>9641</v>
      </c>
      <c r="L10" s="110">
        <v>2036</v>
      </c>
      <c r="M10" s="110">
        <v>2351</v>
      </c>
      <c r="N10" s="111">
        <v>4387</v>
      </c>
      <c r="O10" s="110">
        <v>8278</v>
      </c>
      <c r="P10" s="110">
        <v>8746</v>
      </c>
      <c r="Q10" s="111">
        <v>17024</v>
      </c>
      <c r="R10" s="110">
        <v>3754</v>
      </c>
      <c r="S10" s="110">
        <v>3635</v>
      </c>
      <c r="T10" s="111">
        <v>7389</v>
      </c>
      <c r="U10" s="107">
        <v>13369</v>
      </c>
      <c r="V10" s="107">
        <v>14907</v>
      </c>
      <c r="W10" s="107">
        <v>28276</v>
      </c>
      <c r="X10" s="107">
        <v>9</v>
      </c>
      <c r="Y10" s="107">
        <v>8</v>
      </c>
      <c r="Z10" s="107">
        <v>17</v>
      </c>
      <c r="AA10" s="107">
        <v>469</v>
      </c>
      <c r="AB10" s="107">
        <v>411</v>
      </c>
      <c r="AC10" s="107">
        <v>880</v>
      </c>
      <c r="AD10" s="112">
        <v>0.06731991921609694</v>
      </c>
      <c r="AE10" s="112">
        <v>0.05366606292345878</v>
      </c>
      <c r="AF10" s="112">
        <v>0.060121657943131984</v>
      </c>
      <c r="AG10" s="112">
        <v>3.508115790261052</v>
      </c>
      <c r="AH10" s="112">
        <v>2.757093982692695</v>
      </c>
      <c r="AI10" s="112">
        <v>3.112179940585656</v>
      </c>
      <c r="AJ10" s="107">
        <v>2036</v>
      </c>
      <c r="AK10" s="107">
        <v>2351</v>
      </c>
      <c r="AL10" s="107">
        <v>4387</v>
      </c>
      <c r="AM10" s="107">
        <v>2</v>
      </c>
      <c r="AN10" s="107">
        <v>1</v>
      </c>
      <c r="AO10" s="107">
        <v>3</v>
      </c>
      <c r="AP10" s="107">
        <v>75</v>
      </c>
      <c r="AQ10" s="107">
        <v>62</v>
      </c>
      <c r="AR10" s="107">
        <v>137</v>
      </c>
      <c r="AS10" s="112">
        <v>0.09823182711198429</v>
      </c>
      <c r="AT10" s="112">
        <v>0.042535091450446615</v>
      </c>
      <c r="AU10" s="112">
        <v>0.06838386140870754</v>
      </c>
      <c r="AV10" s="112">
        <v>3.6836935166994107</v>
      </c>
      <c r="AW10" s="112">
        <v>2.6371756699276903</v>
      </c>
      <c r="AX10" s="112">
        <v>3.122863004330978</v>
      </c>
      <c r="AY10" s="107">
        <v>3754</v>
      </c>
      <c r="AZ10" s="107">
        <v>3635</v>
      </c>
      <c r="BA10" s="107">
        <v>7389</v>
      </c>
      <c r="BB10" s="107">
        <v>3</v>
      </c>
      <c r="BC10" s="107">
        <v>2</v>
      </c>
      <c r="BD10" s="107">
        <v>5</v>
      </c>
      <c r="BE10" s="107">
        <v>134</v>
      </c>
      <c r="BF10" s="107">
        <v>95</v>
      </c>
      <c r="BG10" s="107">
        <v>229</v>
      </c>
      <c r="BH10" s="112">
        <v>0.07991475759190197</v>
      </c>
      <c r="BI10" s="112">
        <v>0.055020632737276476</v>
      </c>
      <c r="BJ10" s="112">
        <v>0.06766815536608473</v>
      </c>
      <c r="BK10" s="112">
        <v>3.569525839104955</v>
      </c>
      <c r="BL10" s="112">
        <v>2.6134800550206325</v>
      </c>
      <c r="BM10" s="112">
        <v>3.0992015157666803</v>
      </c>
    </row>
    <row r="11" spans="1:65" s="47" customFormat="1" ht="45" customHeight="1">
      <c r="A11" s="29">
        <v>4</v>
      </c>
      <c r="B11" s="93" t="s">
        <v>12</v>
      </c>
      <c r="C11" s="110">
        <v>44594</v>
      </c>
      <c r="D11" s="110">
        <v>31126</v>
      </c>
      <c r="E11" s="111">
        <v>75720</v>
      </c>
      <c r="F11" s="110">
        <v>21962</v>
      </c>
      <c r="G11" s="110">
        <v>15261</v>
      </c>
      <c r="H11" s="111">
        <v>37223</v>
      </c>
      <c r="I11" s="110">
        <v>6696</v>
      </c>
      <c r="J11" s="110">
        <v>4217</v>
      </c>
      <c r="K11" s="111">
        <v>10913</v>
      </c>
      <c r="L11" s="110">
        <v>3294</v>
      </c>
      <c r="M11" s="110">
        <v>3052</v>
      </c>
      <c r="N11" s="111">
        <v>6346</v>
      </c>
      <c r="O11" s="110">
        <v>7280</v>
      </c>
      <c r="P11" s="110">
        <v>5648</v>
      </c>
      <c r="Q11" s="111">
        <v>12928</v>
      </c>
      <c r="R11" s="110">
        <v>7687</v>
      </c>
      <c r="S11" s="110">
        <v>3815</v>
      </c>
      <c r="T11" s="111">
        <v>11502</v>
      </c>
      <c r="U11" s="107">
        <v>21962</v>
      </c>
      <c r="V11" s="107">
        <v>15261</v>
      </c>
      <c r="W11" s="107">
        <v>37223</v>
      </c>
      <c r="X11" s="113"/>
      <c r="Y11" s="113"/>
      <c r="Z11" s="113">
        <v>0</v>
      </c>
      <c r="AA11" s="107">
        <v>2206</v>
      </c>
      <c r="AB11" s="107">
        <v>1861</v>
      </c>
      <c r="AC11" s="107">
        <v>4067</v>
      </c>
      <c r="AD11" s="114">
        <v>0</v>
      </c>
      <c r="AE11" s="114">
        <v>0</v>
      </c>
      <c r="AF11" s="114">
        <v>0</v>
      </c>
      <c r="AG11" s="112">
        <v>10.044622529824242</v>
      </c>
      <c r="AH11" s="112">
        <v>12.194482668239301</v>
      </c>
      <c r="AI11" s="112">
        <v>10.926040351395642</v>
      </c>
      <c r="AJ11" s="107">
        <v>3294</v>
      </c>
      <c r="AK11" s="107">
        <v>3052</v>
      </c>
      <c r="AL11" s="107">
        <v>6346</v>
      </c>
      <c r="AM11" s="113"/>
      <c r="AN11" s="113"/>
      <c r="AO11" s="113">
        <v>0</v>
      </c>
      <c r="AP11" s="107">
        <v>391</v>
      </c>
      <c r="AQ11" s="107">
        <v>372</v>
      </c>
      <c r="AR11" s="107">
        <v>763</v>
      </c>
      <c r="AS11" s="114">
        <v>0</v>
      </c>
      <c r="AT11" s="114">
        <v>0</v>
      </c>
      <c r="AU11" s="114">
        <v>0</v>
      </c>
      <c r="AV11" s="112">
        <v>11.870066788099576</v>
      </c>
      <c r="AW11" s="112">
        <v>12.18872870249017</v>
      </c>
      <c r="AX11" s="112">
        <v>12.023321777497635</v>
      </c>
      <c r="AY11" s="107">
        <v>7687</v>
      </c>
      <c r="AZ11" s="107">
        <v>3815</v>
      </c>
      <c r="BA11" s="107">
        <v>11502</v>
      </c>
      <c r="BB11" s="113"/>
      <c r="BC11" s="113"/>
      <c r="BD11" s="113">
        <v>0</v>
      </c>
      <c r="BE11" s="107">
        <v>912</v>
      </c>
      <c r="BF11" s="107">
        <v>465</v>
      </c>
      <c r="BG11" s="107">
        <v>1377</v>
      </c>
      <c r="BH11" s="114">
        <v>0</v>
      </c>
      <c r="BI11" s="114">
        <v>0</v>
      </c>
      <c r="BJ11" s="114">
        <v>0</v>
      </c>
      <c r="BK11" s="112">
        <v>11.864186288539091</v>
      </c>
      <c r="BL11" s="112">
        <v>12.18872870249017</v>
      </c>
      <c r="BM11" s="112">
        <v>11.971830985915494</v>
      </c>
    </row>
    <row r="12" spans="1:65" s="47" customFormat="1" ht="45" customHeight="1">
      <c r="A12" s="29">
        <v>5</v>
      </c>
      <c r="B12" s="92" t="s">
        <v>13</v>
      </c>
      <c r="C12" s="110">
        <v>30545</v>
      </c>
      <c r="D12" s="110">
        <v>28715</v>
      </c>
      <c r="E12" s="111">
        <v>59260</v>
      </c>
      <c r="F12" s="110">
        <v>9744</v>
      </c>
      <c r="G12" s="110">
        <v>10609</v>
      </c>
      <c r="H12" s="111">
        <v>20353</v>
      </c>
      <c r="I12" s="110">
        <v>6157</v>
      </c>
      <c r="J12" s="110">
        <v>5329</v>
      </c>
      <c r="K12" s="111">
        <v>11486</v>
      </c>
      <c r="L12" s="110">
        <v>2016</v>
      </c>
      <c r="M12" s="110">
        <v>1929</v>
      </c>
      <c r="N12" s="111">
        <v>3945</v>
      </c>
      <c r="O12" s="110">
        <v>4956</v>
      </c>
      <c r="P12" s="110">
        <v>4002</v>
      </c>
      <c r="Q12" s="111">
        <v>8958</v>
      </c>
      <c r="R12" s="110">
        <v>1465</v>
      </c>
      <c r="S12" s="110">
        <v>1410</v>
      </c>
      <c r="T12" s="111">
        <v>2875</v>
      </c>
      <c r="U12" s="107">
        <v>9744</v>
      </c>
      <c r="V12" s="107">
        <v>10609</v>
      </c>
      <c r="W12" s="107">
        <v>20353</v>
      </c>
      <c r="X12" s="113"/>
      <c r="Y12" s="113"/>
      <c r="Z12" s="113">
        <v>0</v>
      </c>
      <c r="AA12" s="113"/>
      <c r="AB12" s="113"/>
      <c r="AC12" s="113">
        <v>0</v>
      </c>
      <c r="AD12" s="114">
        <v>0</v>
      </c>
      <c r="AE12" s="114">
        <v>0</v>
      </c>
      <c r="AF12" s="114">
        <v>0</v>
      </c>
      <c r="AG12" s="114">
        <v>0</v>
      </c>
      <c r="AH12" s="114">
        <v>0</v>
      </c>
      <c r="AI12" s="114">
        <v>0</v>
      </c>
      <c r="AJ12" s="107">
        <v>2016</v>
      </c>
      <c r="AK12" s="107">
        <v>1929</v>
      </c>
      <c r="AL12" s="107">
        <v>3945</v>
      </c>
      <c r="AM12" s="113"/>
      <c r="AN12" s="113"/>
      <c r="AO12" s="113">
        <v>0</v>
      </c>
      <c r="AP12" s="113"/>
      <c r="AQ12" s="113"/>
      <c r="AR12" s="113">
        <v>0</v>
      </c>
      <c r="AS12" s="114">
        <v>0</v>
      </c>
      <c r="AT12" s="114">
        <v>0</v>
      </c>
      <c r="AU12" s="114">
        <v>0</v>
      </c>
      <c r="AV12" s="114">
        <v>0</v>
      </c>
      <c r="AW12" s="114">
        <v>0</v>
      </c>
      <c r="AX12" s="114">
        <v>0</v>
      </c>
      <c r="AY12" s="107">
        <v>1465</v>
      </c>
      <c r="AZ12" s="107">
        <v>1410</v>
      </c>
      <c r="BA12" s="107">
        <v>2875</v>
      </c>
      <c r="BB12" s="113"/>
      <c r="BC12" s="113"/>
      <c r="BD12" s="113">
        <v>0</v>
      </c>
      <c r="BE12" s="113"/>
      <c r="BF12" s="113"/>
      <c r="BG12" s="113">
        <v>0</v>
      </c>
      <c r="BH12" s="114">
        <v>0</v>
      </c>
      <c r="BI12" s="114">
        <v>0</v>
      </c>
      <c r="BJ12" s="114">
        <v>0</v>
      </c>
      <c r="BK12" s="114">
        <v>0</v>
      </c>
      <c r="BL12" s="114">
        <v>0</v>
      </c>
      <c r="BM12" s="114">
        <v>0</v>
      </c>
    </row>
    <row r="13" spans="1:256" s="47" customFormat="1" ht="62.25" customHeight="1">
      <c r="A13" s="39">
        <v>6</v>
      </c>
      <c r="B13" s="94" t="s">
        <v>83</v>
      </c>
      <c r="C13" s="115">
        <v>30439</v>
      </c>
      <c r="D13" s="115">
        <v>40073</v>
      </c>
      <c r="E13" s="111">
        <v>70512</v>
      </c>
      <c r="F13" s="115">
        <v>8952</v>
      </c>
      <c r="G13" s="115">
        <v>13585</v>
      </c>
      <c r="H13" s="116">
        <v>22537</v>
      </c>
      <c r="I13" s="115">
        <v>4891</v>
      </c>
      <c r="J13" s="115">
        <v>5957</v>
      </c>
      <c r="K13" s="116">
        <v>10848</v>
      </c>
      <c r="L13" s="115">
        <v>1301</v>
      </c>
      <c r="M13" s="115">
        <v>1620</v>
      </c>
      <c r="N13" s="116">
        <v>2921</v>
      </c>
      <c r="O13" s="115">
        <v>2189</v>
      </c>
      <c r="P13" s="115">
        <v>2338</v>
      </c>
      <c r="Q13" s="116">
        <v>4527</v>
      </c>
      <c r="R13" s="115">
        <v>529</v>
      </c>
      <c r="S13" s="115">
        <v>596</v>
      </c>
      <c r="T13" s="116">
        <v>1125</v>
      </c>
      <c r="U13" s="117">
        <v>8952</v>
      </c>
      <c r="V13" s="117">
        <v>13585</v>
      </c>
      <c r="W13" s="117">
        <v>22537</v>
      </c>
      <c r="X13" s="118"/>
      <c r="Y13" s="118"/>
      <c r="Z13" s="118">
        <v>0</v>
      </c>
      <c r="AA13" s="120">
        <v>809</v>
      </c>
      <c r="AB13" s="120">
        <v>1289</v>
      </c>
      <c r="AC13" s="120">
        <v>2098</v>
      </c>
      <c r="AD13" s="119">
        <v>0</v>
      </c>
      <c r="AE13" s="119">
        <v>0</v>
      </c>
      <c r="AF13" s="119">
        <v>0</v>
      </c>
      <c r="AG13" s="121">
        <v>9.037086684539767</v>
      </c>
      <c r="AH13" s="121">
        <v>9.488406330511594</v>
      </c>
      <c r="AI13" s="121">
        <v>9.309136087323068</v>
      </c>
      <c r="AJ13" s="117">
        <v>1301</v>
      </c>
      <c r="AK13" s="117">
        <v>1620</v>
      </c>
      <c r="AL13" s="117">
        <v>2921</v>
      </c>
      <c r="AM13" s="118"/>
      <c r="AN13" s="118"/>
      <c r="AO13" s="118">
        <v>0</v>
      </c>
      <c r="AP13" s="122">
        <v>66</v>
      </c>
      <c r="AQ13" s="122">
        <v>71</v>
      </c>
      <c r="AR13" s="122">
        <v>137</v>
      </c>
      <c r="AS13" s="123">
        <v>0</v>
      </c>
      <c r="AT13" s="123">
        <v>0</v>
      </c>
      <c r="AU13" s="123">
        <v>0</v>
      </c>
      <c r="AV13" s="124">
        <v>5.073020753266718</v>
      </c>
      <c r="AW13" s="124">
        <v>4.382716049382716</v>
      </c>
      <c r="AX13" s="124">
        <v>4.6901745977405</v>
      </c>
      <c r="AY13" s="117">
        <v>529</v>
      </c>
      <c r="AZ13" s="117">
        <v>596</v>
      </c>
      <c r="BA13" s="117">
        <v>1125</v>
      </c>
      <c r="BB13" s="118"/>
      <c r="BC13" s="118"/>
      <c r="BD13" s="118">
        <v>0</v>
      </c>
      <c r="BE13" s="122">
        <v>10</v>
      </c>
      <c r="BF13" s="122">
        <v>13</v>
      </c>
      <c r="BG13" s="122">
        <f>BE13+BF13</f>
        <v>23</v>
      </c>
      <c r="BH13" s="123">
        <f aca="true" t="shared" si="0" ref="BH13:BJ14">BB13/AY13%</f>
        <v>0</v>
      </c>
      <c r="BI13" s="123">
        <f t="shared" si="0"/>
        <v>0</v>
      </c>
      <c r="BJ13" s="123">
        <f t="shared" si="0"/>
        <v>0</v>
      </c>
      <c r="BK13" s="124">
        <f aca="true" t="shared" si="1" ref="BK13:BM14">BE13/AY13%</f>
        <v>1.890359168241966</v>
      </c>
      <c r="BL13" s="124">
        <f t="shared" si="1"/>
        <v>2.1812080536912752</v>
      </c>
      <c r="BM13" s="124">
        <f t="shared" si="1"/>
        <v>2.0444444444444443</v>
      </c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s="109" customFormat="1" ht="30" customHeight="1">
      <c r="A14" s="181" t="s">
        <v>7</v>
      </c>
      <c r="B14" s="181"/>
      <c r="C14" s="133">
        <f aca="true" t="shared" si="2" ref="C14:AC14">SUM(C8:C13)</f>
        <v>318896</v>
      </c>
      <c r="D14" s="133">
        <f t="shared" si="2"/>
        <v>219066</v>
      </c>
      <c r="E14" s="133">
        <f t="shared" si="2"/>
        <v>537962</v>
      </c>
      <c r="F14" s="133">
        <f t="shared" si="2"/>
        <v>187686</v>
      </c>
      <c r="G14" s="133">
        <f t="shared" si="2"/>
        <v>117295</v>
      </c>
      <c r="H14" s="133">
        <f t="shared" si="2"/>
        <v>304981</v>
      </c>
      <c r="I14" s="133">
        <f t="shared" si="2"/>
        <v>54250</v>
      </c>
      <c r="J14" s="133">
        <f t="shared" si="2"/>
        <v>33662</v>
      </c>
      <c r="K14" s="133">
        <f t="shared" si="2"/>
        <v>87912</v>
      </c>
      <c r="L14" s="133">
        <f t="shared" si="2"/>
        <v>30472</v>
      </c>
      <c r="M14" s="133">
        <f t="shared" si="2"/>
        <v>18269</v>
      </c>
      <c r="N14" s="133">
        <f t="shared" si="2"/>
        <v>48741</v>
      </c>
      <c r="O14" s="133">
        <f t="shared" si="2"/>
        <v>36915</v>
      </c>
      <c r="P14" s="133">
        <f t="shared" si="2"/>
        <v>31149</v>
      </c>
      <c r="Q14" s="133">
        <f t="shared" si="2"/>
        <v>68064</v>
      </c>
      <c r="R14" s="133">
        <f t="shared" si="2"/>
        <v>22923</v>
      </c>
      <c r="S14" s="133">
        <f t="shared" si="2"/>
        <v>16365</v>
      </c>
      <c r="T14" s="133">
        <f t="shared" si="2"/>
        <v>39288</v>
      </c>
      <c r="U14" s="133">
        <f t="shared" si="2"/>
        <v>187686</v>
      </c>
      <c r="V14" s="133">
        <f t="shared" si="2"/>
        <v>117295</v>
      </c>
      <c r="W14" s="133">
        <f t="shared" si="2"/>
        <v>304981</v>
      </c>
      <c r="X14" s="133">
        <f t="shared" si="2"/>
        <v>444</v>
      </c>
      <c r="Y14" s="133">
        <f t="shared" si="2"/>
        <v>330</v>
      </c>
      <c r="Z14" s="133">
        <f t="shared" si="2"/>
        <v>774</v>
      </c>
      <c r="AA14" s="133">
        <f t="shared" si="2"/>
        <v>21774</v>
      </c>
      <c r="AB14" s="133">
        <f t="shared" si="2"/>
        <v>13715</v>
      </c>
      <c r="AC14" s="133">
        <f t="shared" si="2"/>
        <v>35489</v>
      </c>
      <c r="AD14" s="134">
        <f>X14/U14%</f>
        <v>0.23656532719542214</v>
      </c>
      <c r="AE14" s="134">
        <f>Y14/V14%</f>
        <v>0.2813419156826804</v>
      </c>
      <c r="AF14" s="134">
        <f>Z14/W14%</f>
        <v>0.25378630144172915</v>
      </c>
      <c r="AG14" s="133">
        <f>AA14/U14%</f>
        <v>11.601291518813337</v>
      </c>
      <c r="AH14" s="133">
        <f>AB14/V14%</f>
        <v>11.692740526024126</v>
      </c>
      <c r="AI14" s="135">
        <f>AC14/W14%</f>
        <v>11.636462599309466</v>
      </c>
      <c r="AJ14" s="133">
        <f>L14</f>
        <v>30472</v>
      </c>
      <c r="AK14" s="133">
        <f>M14</f>
        <v>18269</v>
      </c>
      <c r="AL14" s="133">
        <f>N14</f>
        <v>48741</v>
      </c>
      <c r="AM14" s="133">
        <f aca="true" t="shared" si="3" ref="AM14:AR14">SUM(AM8:AM13)</f>
        <v>33</v>
      </c>
      <c r="AN14" s="133">
        <f t="shared" si="3"/>
        <v>34</v>
      </c>
      <c r="AO14" s="133">
        <f t="shared" si="3"/>
        <v>67</v>
      </c>
      <c r="AP14" s="133">
        <f t="shared" si="3"/>
        <v>3283</v>
      </c>
      <c r="AQ14" s="133">
        <f t="shared" si="3"/>
        <v>1942</v>
      </c>
      <c r="AR14" s="133">
        <f t="shared" si="3"/>
        <v>5225</v>
      </c>
      <c r="AS14" s="134">
        <f>AM14/AJ14%</f>
        <v>0.1082961407193489</v>
      </c>
      <c r="AT14" s="134">
        <f>AN14/AK14%</f>
        <v>0.18610761399091358</v>
      </c>
      <c r="AU14" s="134">
        <f>AO14/AL14%</f>
        <v>0.1374612749020332</v>
      </c>
      <c r="AV14" s="135">
        <f>AP14/AJ14%</f>
        <v>10.773825150958256</v>
      </c>
      <c r="AW14" s="133">
        <f>AQ14/AK14%</f>
        <v>10.63002901089277</v>
      </c>
      <c r="AX14" s="133">
        <f>AR14/AL14%</f>
        <v>10.719927781539155</v>
      </c>
      <c r="AY14" s="133">
        <f>R14</f>
        <v>22923</v>
      </c>
      <c r="AZ14" s="133">
        <f>S14</f>
        <v>16365</v>
      </c>
      <c r="BA14" s="133">
        <f>T14</f>
        <v>39288</v>
      </c>
      <c r="BB14" s="133">
        <f aca="true" t="shared" si="4" ref="BB14:BG14">SUM(BB8:BB13)</f>
        <v>11</v>
      </c>
      <c r="BC14" s="133">
        <f t="shared" si="4"/>
        <v>11</v>
      </c>
      <c r="BD14" s="133">
        <f t="shared" si="4"/>
        <v>22</v>
      </c>
      <c r="BE14" s="133">
        <f t="shared" si="4"/>
        <v>2189</v>
      </c>
      <c r="BF14" s="133">
        <f t="shared" si="4"/>
        <v>1406</v>
      </c>
      <c r="BG14" s="133">
        <f t="shared" si="4"/>
        <v>3595</v>
      </c>
      <c r="BH14" s="134">
        <f t="shared" si="0"/>
        <v>0.04798673821053091</v>
      </c>
      <c r="BI14" s="134">
        <f t="shared" si="0"/>
        <v>0.06721662083715246</v>
      </c>
      <c r="BJ14" s="134">
        <f t="shared" si="0"/>
        <v>0.05599674200773773</v>
      </c>
      <c r="BK14" s="134">
        <f t="shared" si="1"/>
        <v>9.549360903895652</v>
      </c>
      <c r="BL14" s="134">
        <f t="shared" si="1"/>
        <v>8.591506263366941</v>
      </c>
      <c r="BM14" s="134">
        <f t="shared" si="1"/>
        <v>9.150376705355326</v>
      </c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s="91" customFormat="1" ht="20.25" customHeight="1">
      <c r="A15" s="88"/>
      <c r="B15" s="42"/>
      <c r="C15" s="84" t="s">
        <v>8</v>
      </c>
      <c r="D15" s="89"/>
      <c r="E15" s="89"/>
      <c r="F15" s="90"/>
      <c r="G15" s="89"/>
      <c r="H15" s="89"/>
      <c r="I15" s="89"/>
      <c r="J15" s="89"/>
      <c r="K15" s="89"/>
      <c r="L15" s="89"/>
      <c r="M15" s="89"/>
      <c r="N15" s="89"/>
      <c r="U15" s="84" t="s">
        <v>8</v>
      </c>
      <c r="V15" s="89"/>
      <c r="W15" s="89"/>
      <c r="X15" s="90"/>
      <c r="Y15" s="89"/>
      <c r="Z15" s="89"/>
      <c r="AA15" s="89"/>
      <c r="AB15" s="89"/>
      <c r="AC15" s="89"/>
      <c r="AD15" s="89"/>
      <c r="AE15" s="89"/>
      <c r="AF15" s="89"/>
      <c r="AJ15" s="84" t="s">
        <v>8</v>
      </c>
      <c r="AK15" s="89"/>
      <c r="AL15" s="89"/>
      <c r="AM15" s="90"/>
      <c r="AN15" s="89"/>
      <c r="AO15" s="89"/>
      <c r="AP15" s="89"/>
      <c r="AQ15" s="89"/>
      <c r="AR15" s="89"/>
      <c r="AS15" s="89"/>
      <c r="AT15" s="89"/>
      <c r="AU15" s="89"/>
      <c r="AY15" s="84" t="s">
        <v>8</v>
      </c>
      <c r="AZ15" s="89"/>
      <c r="BA15" s="89"/>
      <c r="BB15" s="90"/>
      <c r="BC15" s="89"/>
      <c r="BD15" s="89"/>
      <c r="BE15" s="89"/>
      <c r="BF15" s="89"/>
      <c r="BG15" s="89"/>
      <c r="BH15" s="89"/>
      <c r="BI15" s="89"/>
      <c r="BJ15" s="89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3:65" ht="12.75">
      <c r="C16" s="86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U16" s="86" t="s">
        <v>80</v>
      </c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40"/>
      <c r="AH16" s="40"/>
      <c r="AI16" s="40"/>
      <c r="AJ16" s="86" t="s">
        <v>80</v>
      </c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40"/>
      <c r="AW16" s="40"/>
      <c r="AX16" s="40"/>
      <c r="AY16" s="86" t="s">
        <v>80</v>
      </c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40"/>
      <c r="BL16" s="40"/>
      <c r="BM16" s="40"/>
    </row>
    <row r="17" spans="21:51" ht="14.25">
      <c r="U17" s="86" t="s">
        <v>82</v>
      </c>
      <c r="AJ17" s="86" t="str">
        <f>U17</f>
        <v>*In Rabindra Mukta Vidyalaya (West Bengal State Open School) , figure of 60% and above is recorded in coloum 60% to below 75%.</v>
      </c>
      <c r="AY17" s="86" t="str">
        <f>AJ17</f>
        <v>*In Rabindra Mukta Vidyalaya (West Bengal State Open School) , figure of 60% and above is recorded in coloum 60% to below 75%.</v>
      </c>
    </row>
    <row r="18" spans="21:65" ht="12.75"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</row>
    <row r="19" spans="21:65" ht="12.75"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</row>
    <row r="20" spans="21:65" ht="12.75"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</row>
    <row r="21" spans="21:65" ht="12.75"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</row>
    <row r="22" spans="21:65" ht="12.75"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</row>
    <row r="23" spans="21:65" ht="12.75"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</row>
    <row r="24" spans="21:65" ht="12.75"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</row>
    <row r="25" spans="21:65" ht="12.75"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</row>
    <row r="26" spans="21:65" ht="12.75"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</row>
  </sheetData>
  <sheetProtection/>
  <mergeCells count="37">
    <mergeCell ref="BH5:BJ5"/>
    <mergeCell ref="BK5:BM5"/>
    <mergeCell ref="U3:W5"/>
    <mergeCell ref="AD3:AI4"/>
    <mergeCell ref="AJ3:AL5"/>
    <mergeCell ref="AS3:AX4"/>
    <mergeCell ref="AY3:BA5"/>
    <mergeCell ref="BH3:BM4"/>
    <mergeCell ref="AG5:AI5"/>
    <mergeCell ref="AD5:AF5"/>
    <mergeCell ref="X3:AC4"/>
    <mergeCell ref="X5:Z5"/>
    <mergeCell ref="AA5:AC5"/>
    <mergeCell ref="O3:T3"/>
    <mergeCell ref="AS5:AU5"/>
    <mergeCell ref="BE5:BG5"/>
    <mergeCell ref="BB3:BG4"/>
    <mergeCell ref="AV5:AX5"/>
    <mergeCell ref="AM3:AR4"/>
    <mergeCell ref="BB5:BD5"/>
    <mergeCell ref="F5:H5"/>
    <mergeCell ref="I5:K5"/>
    <mergeCell ref="L5:N5"/>
    <mergeCell ref="I4:N4"/>
    <mergeCell ref="O4:T4"/>
    <mergeCell ref="O5:Q5"/>
    <mergeCell ref="R5:T5"/>
    <mergeCell ref="C1:T1"/>
    <mergeCell ref="C2:T2"/>
    <mergeCell ref="AM5:AO5"/>
    <mergeCell ref="AP5:AR5"/>
    <mergeCell ref="A14:B14"/>
    <mergeCell ref="A3:A6"/>
    <mergeCell ref="B3:B6"/>
    <mergeCell ref="C4:H4"/>
    <mergeCell ref="C5:E5"/>
    <mergeCell ref="C3:N3"/>
  </mergeCells>
  <printOptions horizontalCentered="1"/>
  <pageMargins left="0.4724409448818898" right="0.07874015748031496" top="1.0236220472440944" bottom="0.7480314960629921" header="0.31496062992125984" footer="0.5118110236220472"/>
  <pageSetup firstPageNumber="25" useFirstPageNumber="1" orientation="landscape" paperSize="9" scale="75" r:id="rId1"/>
  <headerFooter alignWithMargins="0">
    <oddFooter>&amp;C&amp;"Cambria,Regular"&amp;9X-&amp;P</oddFooter>
  </headerFooter>
  <colBreaks count="3" manualBreakCount="3">
    <brk id="20" max="16" man="1"/>
    <brk id="35" max="16" man="1"/>
    <brk id="50" max="1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3"/>
  <sheetViews>
    <sheetView view="pageBreakPreview" zoomScaleSheetLayoutView="100" zoomScalePageLayoutView="0" workbookViewId="0" topLeftCell="A1">
      <pane xSplit="1" ySplit="5" topLeftCell="D6" activePane="bottomRight" state="frozen"/>
      <selection pane="topLeft" activeCell="AC14" sqref="AC14"/>
      <selection pane="topRight" activeCell="AC14" sqref="AC14"/>
      <selection pane="bottomLeft" activeCell="AC14" sqref="AC14"/>
      <selection pane="bottomRight" activeCell="AC14" sqref="AC14"/>
    </sheetView>
  </sheetViews>
  <sheetFormatPr defaultColWidth="9.140625" defaultRowHeight="12.75"/>
  <cols>
    <col min="1" max="1" width="8.140625" style="0" customWidth="1"/>
    <col min="2" max="4" width="11.421875" style="0" customWidth="1"/>
    <col min="5" max="6" width="10.8515625" style="0" customWidth="1"/>
    <col min="7" max="7" width="11.57421875" style="0" customWidth="1"/>
    <col min="8" max="10" width="11.421875" style="0" customWidth="1"/>
    <col min="11" max="13" width="10.8515625" style="0" customWidth="1"/>
    <col min="14" max="16" width="11.421875" style="0" customWidth="1"/>
    <col min="17" max="19" width="10.8515625" style="0" customWidth="1"/>
  </cols>
  <sheetData>
    <row r="1" spans="2:19" s="1" customFormat="1" ht="30" customHeight="1">
      <c r="B1" s="25" t="s">
        <v>85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s="2" customFormat="1" ht="19.5" customHeight="1">
      <c r="A2" s="170" t="s">
        <v>29</v>
      </c>
      <c r="B2" s="170" t="s">
        <v>1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 t="s">
        <v>1</v>
      </c>
      <c r="O2" s="170"/>
      <c r="P2" s="170"/>
      <c r="Q2" s="170"/>
      <c r="R2" s="170"/>
      <c r="S2" s="170"/>
    </row>
    <row r="3" spans="1:19" s="2" customFormat="1" ht="19.5" customHeight="1">
      <c r="A3" s="170"/>
      <c r="B3" s="170" t="s">
        <v>26</v>
      </c>
      <c r="C3" s="170"/>
      <c r="D3" s="170"/>
      <c r="E3" s="170"/>
      <c r="F3" s="170"/>
      <c r="G3" s="170"/>
      <c r="H3" s="170" t="s">
        <v>27</v>
      </c>
      <c r="I3" s="170"/>
      <c r="J3" s="170"/>
      <c r="K3" s="170"/>
      <c r="L3" s="170"/>
      <c r="M3" s="170"/>
      <c r="N3" s="170" t="s">
        <v>28</v>
      </c>
      <c r="O3" s="170"/>
      <c r="P3" s="170"/>
      <c r="Q3" s="170"/>
      <c r="R3" s="170"/>
      <c r="S3" s="170"/>
    </row>
    <row r="4" spans="1:19" s="2" customFormat="1" ht="22.5" customHeight="1">
      <c r="A4" s="170"/>
      <c r="B4" s="170" t="s">
        <v>2</v>
      </c>
      <c r="C4" s="170"/>
      <c r="D4" s="170"/>
      <c r="E4" s="170" t="s">
        <v>3</v>
      </c>
      <c r="F4" s="170"/>
      <c r="G4" s="170"/>
      <c r="H4" s="170" t="s">
        <v>2</v>
      </c>
      <c r="I4" s="170"/>
      <c r="J4" s="170"/>
      <c r="K4" s="170" t="s">
        <v>3</v>
      </c>
      <c r="L4" s="170"/>
      <c r="M4" s="170"/>
      <c r="N4" s="170" t="s">
        <v>2</v>
      </c>
      <c r="O4" s="170"/>
      <c r="P4" s="170"/>
      <c r="Q4" s="170" t="s">
        <v>3</v>
      </c>
      <c r="R4" s="170"/>
      <c r="S4" s="170"/>
    </row>
    <row r="5" spans="1:19" s="2" customFormat="1" ht="22.5" customHeight="1">
      <c r="A5" s="170"/>
      <c r="B5" s="12" t="s">
        <v>5</v>
      </c>
      <c r="C5" s="12" t="s">
        <v>6</v>
      </c>
      <c r="D5" s="12" t="s">
        <v>7</v>
      </c>
      <c r="E5" s="12" t="s">
        <v>5</v>
      </c>
      <c r="F5" s="12" t="s">
        <v>6</v>
      </c>
      <c r="G5" s="12" t="s">
        <v>7</v>
      </c>
      <c r="H5" s="12" t="s">
        <v>5</v>
      </c>
      <c r="I5" s="12" t="s">
        <v>6</v>
      </c>
      <c r="J5" s="12" t="s">
        <v>7</v>
      </c>
      <c r="K5" s="12" t="s">
        <v>5</v>
      </c>
      <c r="L5" s="12" t="s">
        <v>6</v>
      </c>
      <c r="M5" s="12" t="s">
        <v>7</v>
      </c>
      <c r="N5" s="12" t="s">
        <v>5</v>
      </c>
      <c r="O5" s="12" t="s">
        <v>6</v>
      </c>
      <c r="P5" s="12" t="s">
        <v>7</v>
      </c>
      <c r="Q5" s="12" t="s">
        <v>5</v>
      </c>
      <c r="R5" s="12" t="s">
        <v>6</v>
      </c>
      <c r="S5" s="12" t="s">
        <v>7</v>
      </c>
    </row>
    <row r="6" spans="1:19" s="2" customFormat="1" ht="13.5" customHeight="1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27">
        <v>15</v>
      </c>
      <c r="P6" s="27">
        <v>16</v>
      </c>
      <c r="Q6" s="27">
        <v>17</v>
      </c>
      <c r="R6" s="27">
        <v>18</v>
      </c>
      <c r="S6" s="27">
        <v>19</v>
      </c>
    </row>
    <row r="7" spans="1:19" s="14" customFormat="1" ht="45" customHeight="1">
      <c r="A7" s="21">
        <v>2005</v>
      </c>
      <c r="B7" s="26">
        <v>8090002</v>
      </c>
      <c r="C7" s="26">
        <v>5396738</v>
      </c>
      <c r="D7" s="26">
        <f aca="true" t="shared" si="0" ref="D7:D12">B7+C7</f>
        <v>13486740</v>
      </c>
      <c r="E7" s="26">
        <v>4964179</v>
      </c>
      <c r="F7" s="26">
        <v>3645676</v>
      </c>
      <c r="G7" s="26">
        <f aca="true" t="shared" si="1" ref="G7:G12">E7+F7</f>
        <v>8609855</v>
      </c>
      <c r="H7" s="26">
        <v>1288065</v>
      </c>
      <c r="I7" s="26">
        <v>777810</v>
      </c>
      <c r="J7" s="26">
        <f aca="true" t="shared" si="2" ref="J7:J12">H7+I7</f>
        <v>2065875</v>
      </c>
      <c r="K7" s="26">
        <v>686378</v>
      </c>
      <c r="L7" s="26">
        <v>461759</v>
      </c>
      <c r="M7" s="26">
        <f aca="true" t="shared" si="3" ref="M7:M12">K7+L7</f>
        <v>1148137</v>
      </c>
      <c r="N7" s="26">
        <v>405777</v>
      </c>
      <c r="O7" s="26">
        <v>256534</v>
      </c>
      <c r="P7" s="26">
        <f aca="true" t="shared" si="4" ref="P7:P12">N7+O7</f>
        <v>662311</v>
      </c>
      <c r="Q7" s="26">
        <v>194989</v>
      </c>
      <c r="R7" s="26">
        <v>124737</v>
      </c>
      <c r="S7" s="26">
        <f aca="true" t="shared" si="5" ref="S7:S12">Q7+R7</f>
        <v>319726</v>
      </c>
    </row>
    <row r="8" spans="1:19" s="14" customFormat="1" ht="45" customHeight="1">
      <c r="A8" s="21">
        <v>2006</v>
      </c>
      <c r="B8" s="26">
        <v>8196746</v>
      </c>
      <c r="C8" s="26">
        <v>5815061</v>
      </c>
      <c r="D8" s="26">
        <f t="shared" si="0"/>
        <v>14011807</v>
      </c>
      <c r="E8" s="26">
        <v>5428736</v>
      </c>
      <c r="F8" s="26">
        <v>4079333</v>
      </c>
      <c r="G8" s="26">
        <f t="shared" si="1"/>
        <v>9508069</v>
      </c>
      <c r="H8" s="26">
        <v>1431911</v>
      </c>
      <c r="I8" s="26">
        <v>928066</v>
      </c>
      <c r="J8" s="26">
        <f t="shared" si="2"/>
        <v>2359977</v>
      </c>
      <c r="K8" s="26">
        <v>842860</v>
      </c>
      <c r="L8" s="26">
        <v>582173</v>
      </c>
      <c r="M8" s="26">
        <f t="shared" si="3"/>
        <v>1425033</v>
      </c>
      <c r="N8" s="26">
        <v>478567</v>
      </c>
      <c r="O8" s="26">
        <v>310947</v>
      </c>
      <c r="P8" s="26">
        <f t="shared" si="4"/>
        <v>789514</v>
      </c>
      <c r="Q8" s="26">
        <v>254503</v>
      </c>
      <c r="R8" s="26">
        <v>164256</v>
      </c>
      <c r="S8" s="26">
        <f t="shared" si="5"/>
        <v>418759</v>
      </c>
    </row>
    <row r="9" spans="1:19" s="14" customFormat="1" ht="45" customHeight="1">
      <c r="A9" s="21">
        <v>2007</v>
      </c>
      <c r="B9" s="26">
        <v>8490098</v>
      </c>
      <c r="C9" s="26">
        <v>6222331</v>
      </c>
      <c r="D9" s="26">
        <f t="shared" si="0"/>
        <v>14712429</v>
      </c>
      <c r="E9" s="26">
        <v>5798647</v>
      </c>
      <c r="F9" s="26">
        <v>4546040</v>
      </c>
      <c r="G9" s="26">
        <f t="shared" si="1"/>
        <v>10344687</v>
      </c>
      <c r="H9" s="26">
        <v>1301759</v>
      </c>
      <c r="I9" s="26">
        <v>906193</v>
      </c>
      <c r="J9" s="26">
        <f t="shared" si="2"/>
        <v>2207952</v>
      </c>
      <c r="K9" s="26">
        <v>808748</v>
      </c>
      <c r="L9" s="26">
        <v>596255</v>
      </c>
      <c r="M9" s="26">
        <f t="shared" si="3"/>
        <v>1405003</v>
      </c>
      <c r="N9" s="26">
        <v>510295</v>
      </c>
      <c r="O9" s="26">
        <v>348014</v>
      </c>
      <c r="P9" s="26">
        <f t="shared" si="4"/>
        <v>858309</v>
      </c>
      <c r="Q9" s="26">
        <v>282064</v>
      </c>
      <c r="R9" s="26">
        <v>193468</v>
      </c>
      <c r="S9" s="26">
        <f t="shared" si="5"/>
        <v>475532</v>
      </c>
    </row>
    <row r="10" spans="1:19" s="14" customFormat="1" ht="45" customHeight="1">
      <c r="A10" s="21">
        <v>2008</v>
      </c>
      <c r="B10" s="26">
        <f>8221187+311053</f>
        <v>8532240</v>
      </c>
      <c r="C10" s="26">
        <f>6300457+173448</f>
        <v>6473905</v>
      </c>
      <c r="D10" s="26">
        <f t="shared" si="0"/>
        <v>15006145</v>
      </c>
      <c r="E10" s="26">
        <f>5427254+114782</f>
        <v>5542036</v>
      </c>
      <c r="F10" s="26">
        <f>4494777+72151</f>
        <v>4566928</v>
      </c>
      <c r="G10" s="26">
        <f t="shared" si="1"/>
        <v>10108964</v>
      </c>
      <c r="H10" s="26">
        <f>1276147+45480</f>
        <v>1321627</v>
      </c>
      <c r="I10" s="26">
        <f>928153+22096</f>
        <v>950249</v>
      </c>
      <c r="J10" s="26">
        <f t="shared" si="2"/>
        <v>2271876</v>
      </c>
      <c r="K10" s="26">
        <f>713952+15612</f>
        <v>729564</v>
      </c>
      <c r="L10" s="26">
        <f>577936+8436</f>
        <v>586372</v>
      </c>
      <c r="M10" s="26">
        <f t="shared" si="3"/>
        <v>1315936</v>
      </c>
      <c r="N10" s="26">
        <f>535830+26651</f>
        <v>562481</v>
      </c>
      <c r="O10" s="26">
        <f>381314+22708</f>
        <v>404022</v>
      </c>
      <c r="P10" s="26">
        <f t="shared" si="4"/>
        <v>966503</v>
      </c>
      <c r="Q10" s="26">
        <f>319356+10355</f>
        <v>329711</v>
      </c>
      <c r="R10" s="26">
        <f>227224+8704</f>
        <v>235928</v>
      </c>
      <c r="S10" s="26">
        <f t="shared" si="5"/>
        <v>565639</v>
      </c>
    </row>
    <row r="11" spans="1:19" s="14" customFormat="1" ht="45" customHeight="1">
      <c r="A11" s="21">
        <v>2009</v>
      </c>
      <c r="B11" s="26">
        <v>9837590</v>
      </c>
      <c r="C11" s="26">
        <v>7252068</v>
      </c>
      <c r="D11" s="26">
        <f t="shared" si="0"/>
        <v>17089658</v>
      </c>
      <c r="E11" s="26">
        <v>6428279</v>
      </c>
      <c r="F11" s="26">
        <v>5391410</v>
      </c>
      <c r="G11" s="26">
        <f t="shared" si="1"/>
        <v>11819689</v>
      </c>
      <c r="H11" s="26">
        <v>1487231</v>
      </c>
      <c r="I11" s="26">
        <v>1134667</v>
      </c>
      <c r="J11" s="26">
        <f t="shared" si="2"/>
        <v>2621898</v>
      </c>
      <c r="K11" s="26">
        <v>898853</v>
      </c>
      <c r="L11" s="26">
        <v>740689</v>
      </c>
      <c r="M11" s="26">
        <f t="shared" si="3"/>
        <v>1639542</v>
      </c>
      <c r="N11" s="26">
        <v>624640</v>
      </c>
      <c r="O11" s="26">
        <v>466551</v>
      </c>
      <c r="P11" s="26">
        <f t="shared" si="4"/>
        <v>1091191</v>
      </c>
      <c r="Q11" s="26">
        <v>381086</v>
      </c>
      <c r="R11" s="26">
        <v>280274</v>
      </c>
      <c r="S11" s="26">
        <f t="shared" si="5"/>
        <v>661360</v>
      </c>
    </row>
    <row r="12" spans="1:19" s="14" customFormat="1" ht="45" customHeight="1">
      <c r="A12" s="21">
        <v>2010</v>
      </c>
      <c r="B12" s="26">
        <v>9684041</v>
      </c>
      <c r="C12" s="26">
        <v>7565925</v>
      </c>
      <c r="D12" s="26">
        <f t="shared" si="0"/>
        <v>17249966</v>
      </c>
      <c r="E12" s="26">
        <v>7029237</v>
      </c>
      <c r="F12" s="26">
        <v>5793147</v>
      </c>
      <c r="G12" s="26">
        <f t="shared" si="1"/>
        <v>12822384</v>
      </c>
      <c r="H12" s="26">
        <v>1562519</v>
      </c>
      <c r="I12" s="26">
        <v>1197413</v>
      </c>
      <c r="J12" s="26">
        <f t="shared" si="2"/>
        <v>2759932</v>
      </c>
      <c r="K12" s="26">
        <v>1043901</v>
      </c>
      <c r="L12" s="26">
        <v>847979</v>
      </c>
      <c r="M12" s="26">
        <f t="shared" si="3"/>
        <v>1891880</v>
      </c>
      <c r="N12" s="26">
        <v>643452</v>
      </c>
      <c r="O12" s="26">
        <v>502036</v>
      </c>
      <c r="P12" s="26">
        <f t="shared" si="4"/>
        <v>1145488</v>
      </c>
      <c r="Q12" s="26">
        <v>396628</v>
      </c>
      <c r="R12" s="26">
        <v>305158</v>
      </c>
      <c r="S12" s="26">
        <f t="shared" si="5"/>
        <v>701786</v>
      </c>
    </row>
    <row r="13" spans="1:19" s="14" customFormat="1" ht="45" customHeight="1">
      <c r="A13" s="21">
        <v>2011</v>
      </c>
      <c r="B13" s="26">
        <f>Board!AG44+OpenBoard!C14</f>
        <v>10118563</v>
      </c>
      <c r="C13" s="26">
        <f>Board!AH44+OpenBoard!D14</f>
        <v>8037937</v>
      </c>
      <c r="D13" s="26">
        <f>Board!AI44+OpenBoard!E14</f>
        <v>18161271</v>
      </c>
      <c r="E13" s="26">
        <f>Board!AP44+OpenBoard!F14</f>
        <v>7371246</v>
      </c>
      <c r="F13" s="26">
        <f>Board!AQ44+OpenBoard!G14</f>
        <v>6131148</v>
      </c>
      <c r="G13" s="26">
        <f>Board!AR44+OpenBoard!H14</f>
        <v>13504606</v>
      </c>
      <c r="H13" s="26">
        <f>Board!BZ44+OpenBoard!I14</f>
        <v>1742153</v>
      </c>
      <c r="I13" s="26">
        <f>Board!CA44+OpenBoard!J14</f>
        <v>1413230</v>
      </c>
      <c r="J13" s="26">
        <f>Board!CB44+OpenBoard!K14</f>
        <v>3155383</v>
      </c>
      <c r="K13" s="26">
        <f>Board!CI44+OpenBoard!L14</f>
        <v>1181106</v>
      </c>
      <c r="L13" s="26">
        <f>Board!CJ44+OpenBoard!M14</f>
        <v>996222</v>
      </c>
      <c r="M13" s="26">
        <f>Board!CK44+OpenBoard!N14</f>
        <v>2177328</v>
      </c>
      <c r="N13" s="26">
        <f>Board!DS44+OpenBoard!O14</f>
        <v>698190</v>
      </c>
      <c r="O13" s="26">
        <f>Board!DT44+OpenBoard!P14</f>
        <v>562449</v>
      </c>
      <c r="P13" s="26">
        <f>Board!DU44+OpenBoard!Q14</f>
        <v>1260639</v>
      </c>
      <c r="Q13" s="26">
        <f>Board!EB44+OpenBoard!R14</f>
        <v>438353</v>
      </c>
      <c r="R13" s="26">
        <f>Board!EC44+OpenBoard!S14</f>
        <v>349358</v>
      </c>
      <c r="S13" s="26">
        <f>Board!ED44+OpenBoard!T14</f>
        <v>787711</v>
      </c>
    </row>
  </sheetData>
  <sheetProtection/>
  <mergeCells count="12">
    <mergeCell ref="N3:S3"/>
    <mergeCell ref="B4:D4"/>
    <mergeCell ref="E4:G4"/>
    <mergeCell ref="H4:J4"/>
    <mergeCell ref="N4:P4"/>
    <mergeCell ref="Q4:S4"/>
    <mergeCell ref="A2:A5"/>
    <mergeCell ref="K4:M4"/>
    <mergeCell ref="B2:M2"/>
    <mergeCell ref="N2:S2"/>
    <mergeCell ref="B3:G3"/>
    <mergeCell ref="H3:M3"/>
  </mergeCells>
  <printOptions horizontalCentered="1"/>
  <pageMargins left="0" right="0" top="0" bottom="0.4330708661417323" header="0.18" footer="0.5905511811023623"/>
  <pageSetup firstPageNumber="29" useFirstPageNumber="1" horizontalDpi="600" verticalDpi="600" orientation="landscape" paperSize="9" scale="67" r:id="rId1"/>
  <headerFooter alignWithMargins="0">
    <oddFooter>&amp;C&amp;"Cambria,Regular"&amp;9X-&amp;P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C14" sqref="AC14"/>
      <selection pane="topRight" activeCell="AC14" sqref="AC14"/>
      <selection pane="bottomLeft" activeCell="AC14" sqref="AC14"/>
      <selection pane="bottomRight" activeCell="AC14" sqref="AC14"/>
    </sheetView>
  </sheetViews>
  <sheetFormatPr defaultColWidth="9.140625" defaultRowHeight="12.75"/>
  <cols>
    <col min="1" max="1" width="6.8515625" style="0" customWidth="1"/>
    <col min="2" max="10" width="11.28125" style="0" customWidth="1"/>
    <col min="11" max="13" width="11.28125" style="0" hidden="1" customWidth="1"/>
  </cols>
  <sheetData>
    <row r="1" spans="1:13" s="1" customFormat="1" ht="30" customHeight="1">
      <c r="A1" s="168" t="s">
        <v>86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s="2" customFormat="1" ht="19.5" customHeight="1">
      <c r="A2" s="203" t="s">
        <v>29</v>
      </c>
      <c r="B2" s="205" t="s">
        <v>26</v>
      </c>
      <c r="C2" s="206"/>
      <c r="D2" s="207"/>
      <c r="E2" s="205" t="s">
        <v>27</v>
      </c>
      <c r="F2" s="206"/>
      <c r="G2" s="207"/>
      <c r="H2" s="205" t="s">
        <v>28</v>
      </c>
      <c r="I2" s="206"/>
      <c r="J2" s="207"/>
      <c r="K2" s="205" t="e">
        <f>TS!#REF!</f>
        <v>#REF!</v>
      </c>
      <c r="L2" s="206"/>
      <c r="M2" s="207"/>
    </row>
    <row r="3" spans="1:13" s="2" customFormat="1" ht="22.5" customHeight="1">
      <c r="A3" s="204"/>
      <c r="B3" s="12" t="s">
        <v>5</v>
      </c>
      <c r="C3" s="12" t="s">
        <v>6</v>
      </c>
      <c r="D3" s="12" t="s">
        <v>7</v>
      </c>
      <c r="E3" s="12" t="s">
        <v>5</v>
      </c>
      <c r="F3" s="12" t="s">
        <v>6</v>
      </c>
      <c r="G3" s="12" t="s">
        <v>7</v>
      </c>
      <c r="H3" s="12" t="s">
        <v>5</v>
      </c>
      <c r="I3" s="12" t="s">
        <v>6</v>
      </c>
      <c r="J3" s="12" t="s">
        <v>7</v>
      </c>
      <c r="K3" s="12" t="s">
        <v>5</v>
      </c>
      <c r="L3" s="12" t="s">
        <v>6</v>
      </c>
      <c r="M3" s="12" t="s">
        <v>7</v>
      </c>
    </row>
    <row r="4" spans="1:13" s="14" customFormat="1" ht="45" customHeight="1">
      <c r="A4" s="20">
        <v>2005</v>
      </c>
      <c r="B4" s="15">
        <f>TS!E7/TS!B7%</f>
        <v>61.36190077579709</v>
      </c>
      <c r="C4" s="15">
        <f>TS!F7/TS!C7%</f>
        <v>67.55332573121022</v>
      </c>
      <c r="D4" s="15">
        <f>TS!G7/TS!D7%</f>
        <v>63.83940818908054</v>
      </c>
      <c r="E4" s="15">
        <f>TS!K7/TS!H7%</f>
        <v>53.287528191512074</v>
      </c>
      <c r="F4" s="15">
        <f>TS!L7/TS!I7%</f>
        <v>59.366554814157695</v>
      </c>
      <c r="G4" s="15">
        <f>TS!M7/TS!J7%</f>
        <v>55.57630543958371</v>
      </c>
      <c r="H4" s="15">
        <f>TS!Q7/TS!N7%</f>
        <v>48.05324106590566</v>
      </c>
      <c r="I4" s="15">
        <f>TS!R7/TS!O7%</f>
        <v>48.62396407493743</v>
      </c>
      <c r="J4" s="15">
        <f>TS!S7/TS!P7%</f>
        <v>48.27430013996446</v>
      </c>
      <c r="K4" s="194" t="s">
        <v>38</v>
      </c>
      <c r="L4" s="195"/>
      <c r="M4" s="196"/>
    </row>
    <row r="5" spans="1:13" s="14" customFormat="1" ht="45" customHeight="1">
      <c r="A5" s="21">
        <v>2006</v>
      </c>
      <c r="B5" s="15">
        <f>TS!E8/TS!B8%</f>
        <v>66.2303797140963</v>
      </c>
      <c r="C5" s="15">
        <f>TS!F8/TS!C8%</f>
        <v>70.1511643643979</v>
      </c>
      <c r="D5" s="15">
        <f>TS!G8/TS!D8%</f>
        <v>67.85755042158374</v>
      </c>
      <c r="E5" s="15">
        <f>TS!K8/TS!H8%</f>
        <v>58.86259690721001</v>
      </c>
      <c r="F5" s="15">
        <f>TS!L8/TS!I8%</f>
        <v>62.729698103367646</v>
      </c>
      <c r="G5" s="15">
        <f>TS!M8/TS!J8%</f>
        <v>60.383342719018025</v>
      </c>
      <c r="H5" s="15">
        <f>TS!Q8/TS!N8%</f>
        <v>53.18022345878425</v>
      </c>
      <c r="I5" s="15">
        <f>TS!R8/TS!O8%</f>
        <v>52.82443631872956</v>
      </c>
      <c r="J5" s="15">
        <f>TS!S8/TS!P8%</f>
        <v>53.04009808565776</v>
      </c>
      <c r="K5" s="197"/>
      <c r="L5" s="198"/>
      <c r="M5" s="199"/>
    </row>
    <row r="6" spans="1:13" s="14" customFormat="1" ht="45" customHeight="1">
      <c r="A6" s="21">
        <v>2007</v>
      </c>
      <c r="B6" s="15">
        <f>TS!E9/TS!B9%</f>
        <v>68.29894071894105</v>
      </c>
      <c r="C6" s="15">
        <f>TS!F9/TS!C9%</f>
        <v>73.06007989610325</v>
      </c>
      <c r="D6" s="15">
        <f>TS!G9/TS!D9%</f>
        <v>70.31257041240437</v>
      </c>
      <c r="E6" s="15">
        <f>TS!K9/TS!H9%</f>
        <v>62.1273215702753</v>
      </c>
      <c r="F6" s="15">
        <f>TS!L9/TS!I9%</f>
        <v>65.79779362674397</v>
      </c>
      <c r="G6" s="15">
        <f>TS!M9/TS!J9%</f>
        <v>63.63376558910701</v>
      </c>
      <c r="H6" s="15">
        <f>TS!Q9/TS!N9%</f>
        <v>55.27469404952038</v>
      </c>
      <c r="I6" s="15">
        <f>TS!R9/TS!O9%</f>
        <v>55.592016413132804</v>
      </c>
      <c r="J6" s="15">
        <f>TS!S9/TS!P9%</f>
        <v>55.403357066044975</v>
      </c>
      <c r="K6" s="197"/>
      <c r="L6" s="198"/>
      <c r="M6" s="199"/>
    </row>
    <row r="7" spans="1:13" s="14" customFormat="1" ht="45" customHeight="1">
      <c r="A7" s="21">
        <v>2008</v>
      </c>
      <c r="B7" s="15">
        <f>TS!E10/TS!B10%</f>
        <v>64.95405661350361</v>
      </c>
      <c r="C7" s="15">
        <f>TS!F10/TS!C10%</f>
        <v>70.54363633695583</v>
      </c>
      <c r="D7" s="15">
        <f>TS!G10/TS!D10%</f>
        <v>67.36549593516523</v>
      </c>
      <c r="E7" s="15">
        <f>TS!K10/TS!H10%</f>
        <v>55.2019594030691</v>
      </c>
      <c r="F7" s="15">
        <f>TS!L10/TS!I10%</f>
        <v>61.70719464056263</v>
      </c>
      <c r="G7" s="15">
        <f>TS!M10/TS!J10%</f>
        <v>57.92287959378065</v>
      </c>
      <c r="H7" s="15">
        <f>TS!Q10/TS!N10%</f>
        <v>58.61726884997004</v>
      </c>
      <c r="I7" s="15">
        <f>TS!R10/TS!O10%</f>
        <v>58.39483988495676</v>
      </c>
      <c r="J7" s="15">
        <f>TS!S10/TS!P10%</f>
        <v>58.52428807774005</v>
      </c>
      <c r="K7" s="197"/>
      <c r="L7" s="198"/>
      <c r="M7" s="199"/>
    </row>
    <row r="8" spans="1:13" s="14" customFormat="1" ht="45" customHeight="1">
      <c r="A8" s="21">
        <v>2009</v>
      </c>
      <c r="B8" s="15">
        <f>TS!E11/TS!B11%</f>
        <v>65.34404259579837</v>
      </c>
      <c r="C8" s="15">
        <f>TS!F11/TS!C11%</f>
        <v>74.34307014219945</v>
      </c>
      <c r="D8" s="15">
        <f>TS!G11/TS!D11%</f>
        <v>69.16281765264115</v>
      </c>
      <c r="E8" s="15">
        <f>TS!K11/TS!H11%</f>
        <v>60.43802206920109</v>
      </c>
      <c r="F8" s="15">
        <f>TS!L11/TS!I11%</f>
        <v>65.27809480667015</v>
      </c>
      <c r="G8" s="15">
        <f>TS!M11/TS!J11%</f>
        <v>62.5326385694638</v>
      </c>
      <c r="H8" s="15">
        <f>TS!Q11/TS!N11%</f>
        <v>61.008901127049185</v>
      </c>
      <c r="I8" s="15">
        <f>TS!R11/TS!O11%</f>
        <v>60.073603957552336</v>
      </c>
      <c r="J8" s="15">
        <f>TS!S11/TS!P11%</f>
        <v>60.60900428980811</v>
      </c>
      <c r="K8" s="197"/>
      <c r="L8" s="198"/>
      <c r="M8" s="199"/>
    </row>
    <row r="9" spans="1:13" s="14" customFormat="1" ht="45" customHeight="1">
      <c r="A9" s="21">
        <v>2010</v>
      </c>
      <c r="B9" s="15">
        <f>TS!E12/TS!B12%</f>
        <v>72.585783145693</v>
      </c>
      <c r="C9" s="15">
        <f>TS!F12/TS!C12%</f>
        <v>76.56891920022998</v>
      </c>
      <c r="D9" s="15">
        <f>TS!G12/TS!D12%</f>
        <v>74.33280738060586</v>
      </c>
      <c r="E9" s="15">
        <f>TS!K12/TS!H12%</f>
        <v>66.80885160436449</v>
      </c>
      <c r="F9" s="15">
        <f>TS!L12/TS!I12%</f>
        <v>70.81758758256342</v>
      </c>
      <c r="G9" s="15">
        <f>TS!M12/TS!J12%</f>
        <v>68.54806567698044</v>
      </c>
      <c r="H9" s="15">
        <f>TS!Q12/TS!N12%</f>
        <v>61.64065074007074</v>
      </c>
      <c r="I9" s="15">
        <f>TS!R12/TS!O12%</f>
        <v>60.78408719693409</v>
      </c>
      <c r="J9" s="15">
        <f>TS!S12/TS!P12%</f>
        <v>61.265242411967655</v>
      </c>
      <c r="K9" s="200"/>
      <c r="L9" s="201"/>
      <c r="M9" s="202"/>
    </row>
    <row r="10" spans="1:13" s="14" customFormat="1" ht="45" customHeight="1">
      <c r="A10" s="144">
        <v>2011</v>
      </c>
      <c r="B10" s="15">
        <f>TS!E13/TS!B13%</f>
        <v>72.84874344311538</v>
      </c>
      <c r="C10" s="15">
        <f>TS!F13/TS!C13%</f>
        <v>76.27763193466184</v>
      </c>
      <c r="D10" s="15">
        <f>TS!G13/TS!D13%</f>
        <v>74.3593661478869</v>
      </c>
      <c r="E10" s="15">
        <f>TS!K13/TS!H13%</f>
        <v>67.79576765071725</v>
      </c>
      <c r="F10" s="15">
        <f>TS!L13/TS!I13%</f>
        <v>70.49255959751774</v>
      </c>
      <c r="G10" s="15">
        <f>TS!M13/TS!J13%</f>
        <v>69.00360431681352</v>
      </c>
      <c r="H10" s="15">
        <f>TS!Q13/TS!N13%</f>
        <v>62.78419914349962</v>
      </c>
      <c r="I10" s="15">
        <f>TS!R13/TS!O13%</f>
        <v>62.113720532883875</v>
      </c>
      <c r="J10" s="15">
        <f>TS!S13/TS!P13%</f>
        <v>62.48505718131837</v>
      </c>
      <c r="K10" s="15" t="e">
        <f>TS!#REF!/TS!#REF!%</f>
        <v>#REF!</v>
      </c>
      <c r="L10" s="15" t="e">
        <f>TS!#REF!/TS!#REF!%</f>
        <v>#REF!</v>
      </c>
      <c r="M10" s="15" t="e">
        <f>TS!#REF!/TS!#REF!%</f>
        <v>#REF!</v>
      </c>
    </row>
  </sheetData>
  <sheetProtection/>
  <mergeCells count="7">
    <mergeCell ref="K4:M9"/>
    <mergeCell ref="A1:M1"/>
    <mergeCell ref="A2:A3"/>
    <mergeCell ref="B2:D2"/>
    <mergeCell ref="E2:G2"/>
    <mergeCell ref="H2:J2"/>
    <mergeCell ref="K2:M2"/>
  </mergeCells>
  <printOptions horizontalCentered="1"/>
  <pageMargins left="0.5905511811023623" right="0.07874015748031496" top="0.7480314960629921" bottom="0.7480314960629921" header="0.31496062992125984" footer="0.31496062992125984"/>
  <pageSetup firstPageNumber="30" useFirstPageNumber="1" horizontalDpi="600" verticalDpi="600" orientation="landscape" paperSize="9" scale="95" r:id="rId1"/>
  <headerFooter alignWithMargins="0">
    <oddFooter>&amp;CX-&amp;P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chanderkant</dc:creator>
  <cp:keywords/>
  <dc:description/>
  <cp:lastModifiedBy>Jaishree</cp:lastModifiedBy>
  <cp:lastPrinted>2017-05-15T08:59:17Z</cp:lastPrinted>
  <dcterms:created xsi:type="dcterms:W3CDTF">2006-10-19T05:00:05Z</dcterms:created>
  <dcterms:modified xsi:type="dcterms:W3CDTF">2019-06-11T07:15:48Z</dcterms:modified>
  <cp:category/>
  <cp:version/>
  <cp:contentType/>
  <cp:contentStatus/>
</cp:coreProperties>
</file>